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spisilM\Desktop\"/>
    </mc:Choice>
  </mc:AlternateContent>
  <bookViews>
    <workbookView xWindow="0" yWindow="0" windowWidth="0" windowHeight="0"/>
  </bookViews>
  <sheets>
    <sheet name="Rekapitulace stavby" sheetId="1" r:id="rId1"/>
    <sheet name="1-1 -  SO 201 Lávka přes ..." sheetId="2" r:id="rId2"/>
    <sheet name="1-2 -  SO 201 Lávka přes ..." sheetId="3" r:id="rId3"/>
    <sheet name="2-1 - Vedlejší rozpočtové...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'1-1 -  SO 201 Lávka přes ...'!$C$133:$K$1160</definedName>
    <definedName name="_xlnm.Print_Area" localSheetId="1">'1-1 -  SO 201 Lávka přes ...'!$C$4:$J$76,'1-1 -  SO 201 Lávka přes ...'!$C$82:$J$113,'1-1 -  SO 201 Lávka přes ...'!$C$119:$K$1160</definedName>
    <definedName name="_xlnm.Print_Titles" localSheetId="1">'1-1 -  SO 201 Lávka přes ...'!$133:$133</definedName>
    <definedName name="_xlnm._FilterDatabase" localSheetId="2" hidden="1">'1-2 -  SO 201 Lávka přes ...'!$C$125:$K$228</definedName>
    <definedName name="_xlnm.Print_Area" localSheetId="2">'1-2 -  SO 201 Lávka přes ...'!$C$4:$J$76,'1-2 -  SO 201 Lávka přes ...'!$C$82:$J$105,'1-2 -  SO 201 Lávka přes ...'!$C$111:$K$228</definedName>
    <definedName name="_xlnm.Print_Titles" localSheetId="2">'1-2 -  SO 201 Lávka přes ...'!$125:$125</definedName>
    <definedName name="_xlnm._FilterDatabase" localSheetId="3" hidden="1">'2-1 - Vedlejší rozpočtové...'!$C$122:$K$200</definedName>
    <definedName name="_xlnm.Print_Area" localSheetId="3">'2-1 - Vedlejší rozpočtové...'!$C$4:$J$75,'2-1 - Vedlejší rozpočtové...'!$C$81:$J$102,'2-1 - Vedlejší rozpočtové...'!$C$108:$K$200</definedName>
    <definedName name="_xlnm.Print_Titles" localSheetId="3">'2-1 - Vedlejší rozpočtové...'!$122:$122</definedName>
  </definedNames>
  <calcPr/>
</workbook>
</file>

<file path=xl/calcChain.xml><?xml version="1.0" encoding="utf-8"?>
<calcChain xmlns="http://schemas.openxmlformats.org/spreadsheetml/2006/main">
  <c i="4" l="1" r="J39"/>
  <c r="J38"/>
  <c i="1" r="AY99"/>
  <c i="4" r="J37"/>
  <c i="1" r="AX99"/>
  <c i="4"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J119"/>
  <c r="F119"/>
  <c r="F117"/>
  <c r="E115"/>
  <c r="J93"/>
  <c r="J92"/>
  <c r="F92"/>
  <c r="F90"/>
  <c r="E88"/>
  <c r="J20"/>
  <c r="E20"/>
  <c r="F120"/>
  <c r="J19"/>
  <c r="J14"/>
  <c r="J117"/>
  <c r="E7"/>
  <c r="E111"/>
  <c i="3" r="T128"/>
  <c r="R128"/>
  <c r="P128"/>
  <c r="BK128"/>
  <c r="J128"/>
  <c r="J100"/>
  <c r="J39"/>
  <c r="J38"/>
  <c i="1" r="AY97"/>
  <c i="3" r="J37"/>
  <c i="1" r="AX97"/>
  <c i="3" r="BI226"/>
  <c r="BH226"/>
  <c r="BG226"/>
  <c r="BF226"/>
  <c r="T226"/>
  <c r="T225"/>
  <c r="R226"/>
  <c r="R225"/>
  <c r="P226"/>
  <c r="P225"/>
  <c r="BI221"/>
  <c r="BH221"/>
  <c r="BG221"/>
  <c r="BF221"/>
  <c r="T221"/>
  <c r="T215"/>
  <c r="R221"/>
  <c r="R215"/>
  <c r="P221"/>
  <c r="P215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3"/>
  <c r="BH163"/>
  <c r="BG163"/>
  <c r="BF163"/>
  <c r="T163"/>
  <c r="R163"/>
  <c r="P163"/>
  <c r="BI153"/>
  <c r="BH153"/>
  <c r="BG153"/>
  <c r="BF153"/>
  <c r="T153"/>
  <c r="R153"/>
  <c r="P153"/>
  <c r="BI146"/>
  <c r="BH146"/>
  <c r="BG146"/>
  <c r="BF146"/>
  <c r="T146"/>
  <c r="R146"/>
  <c r="P146"/>
  <c r="BI138"/>
  <c r="BH138"/>
  <c r="BG138"/>
  <c r="BF138"/>
  <c r="T138"/>
  <c r="R138"/>
  <c r="P138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2" r="J39"/>
  <c r="J38"/>
  <c i="1" r="AY96"/>
  <c i="2" r="J37"/>
  <c i="1" r="AX96"/>
  <c i="2" r="BI1155"/>
  <c r="BH1155"/>
  <c r="BG1155"/>
  <c r="BF1155"/>
  <c r="T1155"/>
  <c r="R1155"/>
  <c r="R1148"/>
  <c r="P1155"/>
  <c r="BI1149"/>
  <c r="BH1149"/>
  <c r="BG1149"/>
  <c r="BF1149"/>
  <c r="T1149"/>
  <c r="R1149"/>
  <c r="P1149"/>
  <c r="BI1145"/>
  <c r="BH1145"/>
  <c r="BG1145"/>
  <c r="BF1145"/>
  <c r="T1145"/>
  <c r="R1145"/>
  <c r="P1145"/>
  <c r="BI1140"/>
  <c r="BH1140"/>
  <c r="BG1140"/>
  <c r="BF1140"/>
  <c r="T1140"/>
  <c r="R1140"/>
  <c r="P1140"/>
  <c r="BI1134"/>
  <c r="BH1134"/>
  <c r="BG1134"/>
  <c r="BF1134"/>
  <c r="T1134"/>
  <c r="R1134"/>
  <c r="P1134"/>
  <c r="BI1129"/>
  <c r="BH1129"/>
  <c r="BG1129"/>
  <c r="BF1129"/>
  <c r="T1129"/>
  <c r="R1129"/>
  <c r="P1129"/>
  <c r="BI1124"/>
  <c r="BH1124"/>
  <c r="BG1124"/>
  <c r="BF1124"/>
  <c r="T1124"/>
  <c r="R1124"/>
  <c r="P1124"/>
  <c r="BI1119"/>
  <c r="BH1119"/>
  <c r="BG1119"/>
  <c r="BF1119"/>
  <c r="T1119"/>
  <c r="R1119"/>
  <c r="P1119"/>
  <c r="BI1114"/>
  <c r="BH1114"/>
  <c r="BG1114"/>
  <c r="BF1114"/>
  <c r="T1114"/>
  <c r="R1114"/>
  <c r="P1114"/>
  <c r="BI1103"/>
  <c r="BH1103"/>
  <c r="BG1103"/>
  <c r="BF1103"/>
  <c r="T1103"/>
  <c r="R1103"/>
  <c r="P1103"/>
  <c r="BI1091"/>
  <c r="BH1091"/>
  <c r="BG1091"/>
  <c r="BF1091"/>
  <c r="T1091"/>
  <c r="R1091"/>
  <c r="P1091"/>
  <c r="BI1085"/>
  <c r="BH1085"/>
  <c r="BG1085"/>
  <c r="BF1085"/>
  <c r="T1085"/>
  <c r="R1085"/>
  <c r="P1085"/>
  <c r="BI1079"/>
  <c r="BH1079"/>
  <c r="BG1079"/>
  <c r="BF1079"/>
  <c r="T1079"/>
  <c r="R1079"/>
  <c r="P1079"/>
  <c r="BI1073"/>
  <c r="BH1073"/>
  <c r="BG1073"/>
  <c r="BF1073"/>
  <c r="T1073"/>
  <c r="R1073"/>
  <c r="P1073"/>
  <c r="BI1060"/>
  <c r="BH1060"/>
  <c r="BG1060"/>
  <c r="BF1060"/>
  <c r="T1060"/>
  <c r="R1060"/>
  <c r="P1060"/>
  <c r="BI1050"/>
  <c r="BH1050"/>
  <c r="BG1050"/>
  <c r="BF1050"/>
  <c r="T1050"/>
  <c r="R1050"/>
  <c r="P1050"/>
  <c r="BI1045"/>
  <c r="BH1045"/>
  <c r="BG1045"/>
  <c r="BF1045"/>
  <c r="T1045"/>
  <c r="T1044"/>
  <c r="R1045"/>
  <c r="R1044"/>
  <c r="P1045"/>
  <c r="P1044"/>
  <c r="BI1038"/>
  <c r="BH1038"/>
  <c r="BG1038"/>
  <c r="BF1038"/>
  <c r="T1038"/>
  <c r="R1038"/>
  <c r="P1038"/>
  <c r="BI1032"/>
  <c r="BH1032"/>
  <c r="BG1032"/>
  <c r="BF1032"/>
  <c r="T1032"/>
  <c r="R1032"/>
  <c r="P1032"/>
  <c r="BI1025"/>
  <c r="BH1025"/>
  <c r="BG1025"/>
  <c r="BF1025"/>
  <c r="T1025"/>
  <c r="R1025"/>
  <c r="P1025"/>
  <c r="BI1019"/>
  <c r="BH1019"/>
  <c r="BG1019"/>
  <c r="BF1019"/>
  <c r="T1019"/>
  <c r="R1019"/>
  <c r="P1019"/>
  <c r="BI1013"/>
  <c r="BH1013"/>
  <c r="BG1013"/>
  <c r="BF1013"/>
  <c r="T1013"/>
  <c r="R1013"/>
  <c r="P1013"/>
  <c r="BI1006"/>
  <c r="BH1006"/>
  <c r="BG1006"/>
  <c r="BF1006"/>
  <c r="T1006"/>
  <c r="R1006"/>
  <c r="P1006"/>
  <c r="BI1000"/>
  <c r="BH1000"/>
  <c r="BG1000"/>
  <c r="BF1000"/>
  <c r="T1000"/>
  <c r="R1000"/>
  <c r="P1000"/>
  <c r="BI994"/>
  <c r="BH994"/>
  <c r="BG994"/>
  <c r="BF994"/>
  <c r="T994"/>
  <c r="R994"/>
  <c r="P994"/>
  <c r="BI988"/>
  <c r="BH988"/>
  <c r="BG988"/>
  <c r="BF988"/>
  <c r="T988"/>
  <c r="R988"/>
  <c r="P988"/>
  <c r="BI982"/>
  <c r="BH982"/>
  <c r="BG982"/>
  <c r="BF982"/>
  <c r="T982"/>
  <c r="R982"/>
  <c r="P982"/>
  <c r="BI975"/>
  <c r="BH975"/>
  <c r="BG975"/>
  <c r="BF975"/>
  <c r="T975"/>
  <c r="R975"/>
  <c r="P975"/>
  <c r="BI969"/>
  <c r="BH969"/>
  <c r="BG969"/>
  <c r="BF969"/>
  <c r="T969"/>
  <c r="R969"/>
  <c r="P969"/>
  <c r="BI963"/>
  <c r="BH963"/>
  <c r="BG963"/>
  <c r="BF963"/>
  <c r="T963"/>
  <c r="R963"/>
  <c r="P963"/>
  <c r="BI957"/>
  <c r="BH957"/>
  <c r="BG957"/>
  <c r="BF957"/>
  <c r="T957"/>
  <c r="R957"/>
  <c r="P957"/>
  <c r="BI952"/>
  <c r="BH952"/>
  <c r="BG952"/>
  <c r="BF952"/>
  <c r="T952"/>
  <c r="R952"/>
  <c r="P952"/>
  <c r="BI946"/>
  <c r="BH946"/>
  <c r="BG946"/>
  <c r="BF946"/>
  <c r="T946"/>
  <c r="R946"/>
  <c r="P946"/>
  <c r="BI940"/>
  <c r="BH940"/>
  <c r="BG940"/>
  <c r="BF940"/>
  <c r="T940"/>
  <c r="R940"/>
  <c r="P940"/>
  <c r="BI934"/>
  <c r="BH934"/>
  <c r="BG934"/>
  <c r="BF934"/>
  <c r="T934"/>
  <c r="R934"/>
  <c r="P934"/>
  <c r="BI929"/>
  <c r="BH929"/>
  <c r="BG929"/>
  <c r="BF929"/>
  <c r="T929"/>
  <c r="R929"/>
  <c r="P929"/>
  <c r="BI924"/>
  <c r="BH924"/>
  <c r="BG924"/>
  <c r="BF924"/>
  <c r="T924"/>
  <c r="R924"/>
  <c r="P924"/>
  <c r="BI918"/>
  <c r="BH918"/>
  <c r="BG918"/>
  <c r="BF918"/>
  <c r="T918"/>
  <c r="R918"/>
  <c r="P918"/>
  <c r="BI913"/>
  <c r="BH913"/>
  <c r="BG913"/>
  <c r="BF913"/>
  <c r="T913"/>
  <c r="R913"/>
  <c r="P913"/>
  <c r="BI907"/>
  <c r="BH907"/>
  <c r="BG907"/>
  <c r="BF907"/>
  <c r="T907"/>
  <c r="R907"/>
  <c r="P907"/>
  <c r="BI901"/>
  <c r="BH901"/>
  <c r="BG901"/>
  <c r="BF901"/>
  <c r="T901"/>
  <c r="R901"/>
  <c r="P901"/>
  <c r="BI895"/>
  <c r="BH895"/>
  <c r="BG895"/>
  <c r="BF895"/>
  <c r="T895"/>
  <c r="R895"/>
  <c r="P895"/>
  <c r="BI890"/>
  <c r="BH890"/>
  <c r="BG890"/>
  <c r="BF890"/>
  <c r="T890"/>
  <c r="R890"/>
  <c r="P890"/>
  <c r="BI884"/>
  <c r="BH884"/>
  <c r="BG884"/>
  <c r="BF884"/>
  <c r="T884"/>
  <c r="R884"/>
  <c r="P884"/>
  <c r="BI878"/>
  <c r="BH878"/>
  <c r="BG878"/>
  <c r="BF878"/>
  <c r="T878"/>
  <c r="R878"/>
  <c r="P878"/>
  <c r="BI872"/>
  <c r="BH872"/>
  <c r="BG872"/>
  <c r="BF872"/>
  <c r="T872"/>
  <c r="R872"/>
  <c r="P872"/>
  <c r="BI867"/>
  <c r="BH867"/>
  <c r="BG867"/>
  <c r="BF867"/>
  <c r="T867"/>
  <c r="R867"/>
  <c r="P867"/>
  <c r="BI861"/>
  <c r="BH861"/>
  <c r="BG861"/>
  <c r="BF861"/>
  <c r="T861"/>
  <c r="R861"/>
  <c r="P861"/>
  <c r="BI855"/>
  <c r="BH855"/>
  <c r="BG855"/>
  <c r="BF855"/>
  <c r="T855"/>
  <c r="R855"/>
  <c r="P855"/>
  <c r="BI849"/>
  <c r="BH849"/>
  <c r="BG849"/>
  <c r="BF849"/>
  <c r="T849"/>
  <c r="R849"/>
  <c r="P849"/>
  <c r="BI844"/>
  <c r="BH844"/>
  <c r="BG844"/>
  <c r="BF844"/>
  <c r="T844"/>
  <c r="R844"/>
  <c r="P844"/>
  <c r="BI837"/>
  <c r="BH837"/>
  <c r="BG837"/>
  <c r="BF837"/>
  <c r="T837"/>
  <c r="R837"/>
  <c r="P837"/>
  <c r="BI831"/>
  <c r="BH831"/>
  <c r="BG831"/>
  <c r="BF831"/>
  <c r="T831"/>
  <c r="R831"/>
  <c r="P831"/>
  <c r="BI825"/>
  <c r="BH825"/>
  <c r="BG825"/>
  <c r="BF825"/>
  <c r="T825"/>
  <c r="R825"/>
  <c r="P825"/>
  <c r="BI818"/>
  <c r="BH818"/>
  <c r="BG818"/>
  <c r="BF818"/>
  <c r="T818"/>
  <c r="T817"/>
  <c r="R818"/>
  <c r="R817"/>
  <c r="P818"/>
  <c r="P817"/>
  <c r="BI809"/>
  <c r="BH809"/>
  <c r="BG809"/>
  <c r="BF809"/>
  <c r="T809"/>
  <c r="R809"/>
  <c r="P809"/>
  <c r="BI801"/>
  <c r="BH801"/>
  <c r="BG801"/>
  <c r="BF801"/>
  <c r="T801"/>
  <c r="R801"/>
  <c r="P801"/>
  <c r="BI795"/>
  <c r="BH795"/>
  <c r="BG795"/>
  <c r="BF795"/>
  <c r="T795"/>
  <c r="R795"/>
  <c r="P795"/>
  <c r="BI790"/>
  <c r="BH790"/>
  <c r="BG790"/>
  <c r="BF790"/>
  <c r="T790"/>
  <c r="R790"/>
  <c r="P790"/>
  <c r="BI784"/>
  <c r="BH784"/>
  <c r="BG784"/>
  <c r="BF784"/>
  <c r="T784"/>
  <c r="R784"/>
  <c r="P784"/>
  <c r="BI778"/>
  <c r="BH778"/>
  <c r="BG778"/>
  <c r="BF778"/>
  <c r="T778"/>
  <c r="R778"/>
  <c r="P778"/>
  <c r="BI772"/>
  <c r="BH772"/>
  <c r="BG772"/>
  <c r="BF772"/>
  <c r="T772"/>
  <c r="R772"/>
  <c r="P772"/>
  <c r="BI766"/>
  <c r="BH766"/>
  <c r="BG766"/>
  <c r="BF766"/>
  <c r="T766"/>
  <c r="R766"/>
  <c r="P766"/>
  <c r="BI758"/>
  <c r="BH758"/>
  <c r="BG758"/>
  <c r="BF758"/>
  <c r="T758"/>
  <c r="R758"/>
  <c r="P758"/>
  <c r="BI750"/>
  <c r="BH750"/>
  <c r="BG750"/>
  <c r="BF750"/>
  <c r="T750"/>
  <c r="R750"/>
  <c r="P750"/>
  <c r="BI744"/>
  <c r="BH744"/>
  <c r="BG744"/>
  <c r="BF744"/>
  <c r="T744"/>
  <c r="R744"/>
  <c r="P744"/>
  <c r="BI738"/>
  <c r="BH738"/>
  <c r="BG738"/>
  <c r="BF738"/>
  <c r="T738"/>
  <c r="R738"/>
  <c r="P738"/>
  <c r="BI732"/>
  <c r="BH732"/>
  <c r="BG732"/>
  <c r="BF732"/>
  <c r="T732"/>
  <c r="R732"/>
  <c r="P732"/>
  <c r="BI727"/>
  <c r="BH727"/>
  <c r="BG727"/>
  <c r="BF727"/>
  <c r="T727"/>
  <c r="R727"/>
  <c r="P727"/>
  <c r="BI722"/>
  <c r="BH722"/>
  <c r="BG722"/>
  <c r="BF722"/>
  <c r="T722"/>
  <c r="R722"/>
  <c r="P722"/>
  <c r="BI717"/>
  <c r="BH717"/>
  <c r="BG717"/>
  <c r="BF717"/>
  <c r="T717"/>
  <c r="R717"/>
  <c r="P717"/>
  <c r="BI712"/>
  <c r="BH712"/>
  <c r="BG712"/>
  <c r="BF712"/>
  <c r="T712"/>
  <c r="R712"/>
  <c r="P712"/>
  <c r="BI706"/>
  <c r="BH706"/>
  <c r="BG706"/>
  <c r="BF706"/>
  <c r="T706"/>
  <c r="R706"/>
  <c r="P706"/>
  <c r="BI700"/>
  <c r="BH700"/>
  <c r="BG700"/>
  <c r="BF700"/>
  <c r="T700"/>
  <c r="R700"/>
  <c r="P700"/>
  <c r="BI694"/>
  <c r="BH694"/>
  <c r="BG694"/>
  <c r="BF694"/>
  <c r="T694"/>
  <c r="R694"/>
  <c r="P694"/>
  <c r="BI686"/>
  <c r="BH686"/>
  <c r="BG686"/>
  <c r="BF686"/>
  <c r="T686"/>
  <c r="R686"/>
  <c r="P686"/>
  <c r="BI678"/>
  <c r="BH678"/>
  <c r="BG678"/>
  <c r="BF678"/>
  <c r="T678"/>
  <c r="R678"/>
  <c r="P678"/>
  <c r="BI670"/>
  <c r="BH670"/>
  <c r="BG670"/>
  <c r="BF670"/>
  <c r="T670"/>
  <c r="R670"/>
  <c r="P670"/>
  <c r="BI662"/>
  <c r="BH662"/>
  <c r="BG662"/>
  <c r="BF662"/>
  <c r="T662"/>
  <c r="R662"/>
  <c r="P662"/>
  <c r="BI656"/>
  <c r="BH656"/>
  <c r="BG656"/>
  <c r="BF656"/>
  <c r="T656"/>
  <c r="R656"/>
  <c r="P656"/>
  <c r="BI649"/>
  <c r="BH649"/>
  <c r="BG649"/>
  <c r="BF649"/>
  <c r="T649"/>
  <c r="R649"/>
  <c r="P649"/>
  <c r="BI643"/>
  <c r="BH643"/>
  <c r="BG643"/>
  <c r="BF643"/>
  <c r="T643"/>
  <c r="R643"/>
  <c r="P643"/>
  <c r="BI634"/>
  <c r="BH634"/>
  <c r="BG634"/>
  <c r="BF634"/>
  <c r="T634"/>
  <c r="R634"/>
  <c r="P634"/>
  <c r="BI625"/>
  <c r="BH625"/>
  <c r="BG625"/>
  <c r="BF625"/>
  <c r="T625"/>
  <c r="R625"/>
  <c r="P625"/>
  <c r="BI619"/>
  <c r="BH619"/>
  <c r="BG619"/>
  <c r="BF619"/>
  <c r="T619"/>
  <c r="R619"/>
  <c r="P619"/>
  <c r="BI613"/>
  <c r="BH613"/>
  <c r="BG613"/>
  <c r="BF613"/>
  <c r="T613"/>
  <c r="R613"/>
  <c r="P613"/>
  <c r="BI607"/>
  <c r="BH607"/>
  <c r="BG607"/>
  <c r="BF607"/>
  <c r="T607"/>
  <c r="R607"/>
  <c r="P607"/>
  <c r="BI601"/>
  <c r="BH601"/>
  <c r="BG601"/>
  <c r="BF601"/>
  <c r="T601"/>
  <c r="R601"/>
  <c r="P601"/>
  <c r="BI594"/>
  <c r="BH594"/>
  <c r="BG594"/>
  <c r="BF594"/>
  <c r="T594"/>
  <c r="R594"/>
  <c r="P594"/>
  <c r="BI589"/>
  <c r="BH589"/>
  <c r="BG589"/>
  <c r="BF589"/>
  <c r="T589"/>
  <c r="R589"/>
  <c r="P589"/>
  <c r="BI583"/>
  <c r="BH583"/>
  <c r="BG583"/>
  <c r="BF583"/>
  <c r="T583"/>
  <c r="R583"/>
  <c r="P583"/>
  <c r="BI578"/>
  <c r="BH578"/>
  <c r="BG578"/>
  <c r="BF578"/>
  <c r="T578"/>
  <c r="R578"/>
  <c r="P578"/>
  <c r="BI572"/>
  <c r="BH572"/>
  <c r="BG572"/>
  <c r="BF572"/>
  <c r="T572"/>
  <c r="R572"/>
  <c r="P572"/>
  <c r="BI567"/>
  <c r="BH567"/>
  <c r="BG567"/>
  <c r="BF567"/>
  <c r="T567"/>
  <c r="R567"/>
  <c r="P567"/>
  <c r="BI561"/>
  <c r="BH561"/>
  <c r="BG561"/>
  <c r="BF561"/>
  <c r="T561"/>
  <c r="R561"/>
  <c r="P561"/>
  <c r="BI556"/>
  <c r="BH556"/>
  <c r="BG556"/>
  <c r="BF556"/>
  <c r="T556"/>
  <c r="R556"/>
  <c r="P556"/>
  <c r="BI550"/>
  <c r="BH550"/>
  <c r="BG550"/>
  <c r="BF550"/>
  <c r="T550"/>
  <c r="R550"/>
  <c r="P550"/>
  <c r="BI544"/>
  <c r="BH544"/>
  <c r="BG544"/>
  <c r="BF544"/>
  <c r="T544"/>
  <c r="R544"/>
  <c r="P544"/>
  <c r="BI538"/>
  <c r="BH538"/>
  <c r="BG538"/>
  <c r="BF538"/>
  <c r="T538"/>
  <c r="R538"/>
  <c r="P538"/>
  <c r="BI532"/>
  <c r="BH532"/>
  <c r="BG532"/>
  <c r="BF532"/>
  <c r="T532"/>
  <c r="R532"/>
  <c r="P532"/>
  <c r="BI526"/>
  <c r="BH526"/>
  <c r="BG526"/>
  <c r="BF526"/>
  <c r="T526"/>
  <c r="R526"/>
  <c r="P526"/>
  <c r="BI520"/>
  <c r="BH520"/>
  <c r="BG520"/>
  <c r="BF520"/>
  <c r="T520"/>
  <c r="R520"/>
  <c r="P520"/>
  <c r="BI515"/>
  <c r="BH515"/>
  <c r="BG515"/>
  <c r="BF515"/>
  <c r="T515"/>
  <c r="R515"/>
  <c r="P515"/>
  <c r="BI509"/>
  <c r="BH509"/>
  <c r="BG509"/>
  <c r="BF509"/>
  <c r="T509"/>
  <c r="R509"/>
  <c r="P509"/>
  <c r="BI503"/>
  <c r="BH503"/>
  <c r="BG503"/>
  <c r="BF503"/>
  <c r="T503"/>
  <c r="R503"/>
  <c r="P503"/>
  <c r="BI497"/>
  <c r="BH497"/>
  <c r="BG497"/>
  <c r="BF497"/>
  <c r="T497"/>
  <c r="R497"/>
  <c r="P497"/>
  <c r="BI491"/>
  <c r="BH491"/>
  <c r="BG491"/>
  <c r="BF491"/>
  <c r="T491"/>
  <c r="R491"/>
  <c r="P491"/>
  <c r="BI486"/>
  <c r="BH486"/>
  <c r="BG486"/>
  <c r="BF486"/>
  <c r="T486"/>
  <c r="R486"/>
  <c r="P486"/>
  <c r="BI480"/>
  <c r="BH480"/>
  <c r="BG480"/>
  <c r="BF480"/>
  <c r="T480"/>
  <c r="R480"/>
  <c r="P480"/>
  <c r="BI474"/>
  <c r="BH474"/>
  <c r="BG474"/>
  <c r="BF474"/>
  <c r="T474"/>
  <c r="R474"/>
  <c r="P474"/>
  <c r="BI468"/>
  <c r="BH468"/>
  <c r="BG468"/>
  <c r="BF468"/>
  <c r="T468"/>
  <c r="R468"/>
  <c r="P468"/>
  <c r="BI461"/>
  <c r="BH461"/>
  <c r="BG461"/>
  <c r="BF461"/>
  <c r="T461"/>
  <c r="R461"/>
  <c r="P461"/>
  <c r="BI455"/>
  <c r="BH455"/>
  <c r="BG455"/>
  <c r="BF455"/>
  <c r="T455"/>
  <c r="R455"/>
  <c r="P455"/>
  <c r="BI449"/>
  <c r="BH449"/>
  <c r="BG449"/>
  <c r="BF449"/>
  <c r="T449"/>
  <c r="R449"/>
  <c r="P449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5"/>
  <c r="BH425"/>
  <c r="BG425"/>
  <c r="BF425"/>
  <c r="T425"/>
  <c r="R425"/>
  <c r="P425"/>
  <c r="BI420"/>
  <c r="BH420"/>
  <c r="BG420"/>
  <c r="BF420"/>
  <c r="T420"/>
  <c r="R420"/>
  <c r="P420"/>
  <c r="BI414"/>
  <c r="BH414"/>
  <c r="BG414"/>
  <c r="BF414"/>
  <c r="T414"/>
  <c r="R414"/>
  <c r="P414"/>
  <c r="BI407"/>
  <c r="BH407"/>
  <c r="BG407"/>
  <c r="BF407"/>
  <c r="T407"/>
  <c r="R407"/>
  <c r="P407"/>
  <c r="BI399"/>
  <c r="BH399"/>
  <c r="BG399"/>
  <c r="BF399"/>
  <c r="T399"/>
  <c r="R399"/>
  <c r="P399"/>
  <c r="BI387"/>
  <c r="BH387"/>
  <c r="BG387"/>
  <c r="BF387"/>
  <c r="T387"/>
  <c r="R387"/>
  <c r="P387"/>
  <c r="BI375"/>
  <c r="BH375"/>
  <c r="BG375"/>
  <c r="BF375"/>
  <c r="T375"/>
  <c r="R375"/>
  <c r="P375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2"/>
  <c r="BH352"/>
  <c r="BG352"/>
  <c r="BF352"/>
  <c r="T352"/>
  <c r="R352"/>
  <c r="P352"/>
  <c r="BI347"/>
  <c r="BH347"/>
  <c r="BG347"/>
  <c r="BF347"/>
  <c r="T347"/>
  <c r="R347"/>
  <c r="P347"/>
  <c r="BI341"/>
  <c r="BH341"/>
  <c r="BG341"/>
  <c r="BF341"/>
  <c r="T341"/>
  <c r="R341"/>
  <c r="P341"/>
  <c r="BI334"/>
  <c r="BH334"/>
  <c r="BG334"/>
  <c r="BF334"/>
  <c r="T334"/>
  <c r="R334"/>
  <c r="P334"/>
  <c r="BI311"/>
  <c r="BH311"/>
  <c r="BG311"/>
  <c r="BF311"/>
  <c r="T311"/>
  <c r="R311"/>
  <c r="P311"/>
  <c r="BI290"/>
  <c r="BH290"/>
  <c r="BG290"/>
  <c r="BF290"/>
  <c r="T290"/>
  <c r="R290"/>
  <c r="P290"/>
  <c r="BI282"/>
  <c r="BH282"/>
  <c r="BG282"/>
  <c r="BF282"/>
  <c r="T282"/>
  <c r="R282"/>
  <c r="P282"/>
  <c r="BI271"/>
  <c r="BH271"/>
  <c r="BG271"/>
  <c r="BF271"/>
  <c r="T271"/>
  <c r="R271"/>
  <c r="P271"/>
  <c r="BI261"/>
  <c r="BH261"/>
  <c r="BG261"/>
  <c r="BF261"/>
  <c r="T261"/>
  <c r="R261"/>
  <c r="P261"/>
  <c r="BI251"/>
  <c r="BH251"/>
  <c r="BG251"/>
  <c r="BF251"/>
  <c r="T251"/>
  <c r="R251"/>
  <c r="P251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2"/>
  <c r="BH182"/>
  <c r="BG182"/>
  <c r="BF182"/>
  <c r="T182"/>
  <c r="R182"/>
  <c r="P182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91"/>
  <c r="E7"/>
  <c r="E122"/>
  <c i="1" r="L90"/>
  <c r="AM90"/>
  <c r="AM89"/>
  <c r="L89"/>
  <c r="AM87"/>
  <c r="L87"/>
  <c r="L85"/>
  <c r="L84"/>
  <c i="2" r="BK901"/>
  <c r="J778"/>
  <c r="BK567"/>
  <c r="BK162"/>
  <c r="J784"/>
  <c r="J619"/>
  <c r="J544"/>
  <c r="BK227"/>
  <c r="J855"/>
  <c r="BK670"/>
  <c r="BK515"/>
  <c r="J359"/>
  <c r="J1006"/>
  <c r="BK957"/>
  <c r="J750"/>
  <c r="J634"/>
  <c r="BK486"/>
  <c r="BK399"/>
  <c i="1" r="AS98"/>
  <c i="2" r="J975"/>
  <c r="BK795"/>
  <c r="BK526"/>
  <c r="BK359"/>
  <c r="J201"/>
  <c r="BK137"/>
  <c r="BK924"/>
  <c r="J825"/>
  <c r="BK607"/>
  <c r="J867"/>
  <c r="BK649"/>
  <c r="BK455"/>
  <c r="BK261"/>
  <c r="J1145"/>
  <c r="BK1119"/>
  <c r="J1079"/>
  <c r="J982"/>
  <c r="BK732"/>
  <c r="J311"/>
  <c i="3" r="BK186"/>
  <c r="BK153"/>
  <c r="J153"/>
  <c r="J129"/>
  <c i="4" r="BK194"/>
  <c r="J177"/>
  <c r="J152"/>
  <c r="BK129"/>
  <c r="J144"/>
  <c r="BK133"/>
  <c i="2" r="BK878"/>
  <c r="J744"/>
  <c r="J261"/>
  <c r="BK1025"/>
  <c r="BK662"/>
  <c r="BK556"/>
  <c r="J387"/>
  <c r="BK143"/>
  <c r="BK890"/>
  <c r="BK686"/>
  <c r="BK532"/>
  <c r="BK364"/>
  <c r="BK271"/>
  <c r="J969"/>
  <c r="J861"/>
  <c r="J722"/>
  <c r="J601"/>
  <c r="J497"/>
  <c r="BK431"/>
  <c r="BK251"/>
  <c r="BK1045"/>
  <c r="BK825"/>
  <c r="BK613"/>
  <c r="BK352"/>
  <c r="J189"/>
  <c r="BK952"/>
  <c r="J837"/>
  <c r="BK634"/>
  <c r="J431"/>
  <c r="BK182"/>
  <c r="BK934"/>
  <c r="J849"/>
  <c r="J643"/>
  <c r="BK474"/>
  <c r="J271"/>
  <c r="BK1145"/>
  <c r="BK1129"/>
  <c r="BK1103"/>
  <c r="J1073"/>
  <c r="J957"/>
  <c r="BK738"/>
  <c r="J195"/>
  <c i="3" r="BK138"/>
  <c r="J146"/>
  <c r="J170"/>
  <c r="J221"/>
  <c i="4" r="BK152"/>
  <c r="J179"/>
  <c r="J133"/>
  <c r="BK179"/>
  <c r="J154"/>
  <c r="J141"/>
  <c i="2" r="J913"/>
  <c r="BK656"/>
  <c r="J503"/>
  <c r="BK290"/>
  <c r="J162"/>
  <c r="BK940"/>
  <c r="BK772"/>
  <c r="J625"/>
  <c r="BK370"/>
  <c r="J175"/>
  <c r="BK982"/>
  <c r="BK766"/>
  <c r="BK594"/>
  <c r="J461"/>
  <c r="BK1155"/>
  <c r="BK1140"/>
  <c r="J1129"/>
  <c r="J1085"/>
  <c r="J1019"/>
  <c r="BK790"/>
  <c r="BK503"/>
  <c r="BK155"/>
  <c i="3" r="BK170"/>
  <c r="BK175"/>
  <c r="J216"/>
  <c r="J163"/>
  <c i="4" r="BK154"/>
  <c r="BK177"/>
  <c r="J173"/>
  <c r="J175"/>
  <c r="BK168"/>
  <c r="BK156"/>
  <c r="J137"/>
  <c i="2" r="BK907"/>
  <c r="BK809"/>
  <c r="J613"/>
  <c r="BK387"/>
  <c r="BK189"/>
  <c r="BK929"/>
  <c r="J700"/>
  <c r="BK561"/>
  <c r="BK407"/>
  <c r="BK219"/>
  <c r="BK722"/>
  <c r="J583"/>
  <c r="J491"/>
  <c r="BK334"/>
  <c r="BK994"/>
  <c r="J901"/>
  <c r="J809"/>
  <c r="J662"/>
  <c r="J538"/>
  <c r="J449"/>
  <c r="BK347"/>
  <c r="BK1050"/>
  <c r="BK861"/>
  <c r="BK700"/>
  <c r="J509"/>
  <c r="J370"/>
  <c r="J227"/>
  <c r="BK1038"/>
  <c r="BK872"/>
  <c r="BK712"/>
  <c r="J532"/>
  <c r="J940"/>
  <c r="BK884"/>
  <c r="J738"/>
  <c r="BK538"/>
  <c r="J399"/>
  <c r="J137"/>
  <c r="BK1124"/>
  <c r="J1119"/>
  <c r="BK1091"/>
  <c r="J1060"/>
  <c r="J907"/>
  <c r="BK241"/>
  <c i="3" r="BK146"/>
  <c r="BK210"/>
  <c r="J210"/>
  <c r="J138"/>
  <c r="BK204"/>
  <c i="4" r="J148"/>
  <c r="J156"/>
  <c r="J183"/>
  <c r="BK141"/>
  <c r="BK158"/>
  <c r="BK126"/>
  <c i="2" r="BK895"/>
  <c r="J712"/>
  <c r="BK443"/>
  <c r="J219"/>
  <c r="BK1019"/>
  <c r="J732"/>
  <c r="J572"/>
  <c r="J375"/>
  <c r="J946"/>
  <c r="J706"/>
  <c r="BK544"/>
  <c r="BK468"/>
  <c r="BK175"/>
  <c r="J890"/>
  <c r="BK784"/>
  <c r="BK619"/>
  <c r="BK491"/>
  <c r="BK375"/>
  <c r="J155"/>
  <c r="BK963"/>
  <c r="BK818"/>
  <c r="J649"/>
  <c r="J474"/>
  <c r="J213"/>
  <c r="J988"/>
  <c r="BK855"/>
  <c r="BK694"/>
  <c r="J486"/>
  <c r="BK282"/>
  <c r="J952"/>
  <c r="BK918"/>
  <c r="BK778"/>
  <c r="J561"/>
  <c r="J425"/>
  <c r="BK235"/>
  <c r="J1124"/>
  <c r="BK1114"/>
  <c r="J1091"/>
  <c r="BK1060"/>
  <c r="J818"/>
  <c i="3" r="BK226"/>
  <c r="BK221"/>
  <c r="BK192"/>
  <c r="J175"/>
  <c r="J226"/>
  <c i="4" r="BK185"/>
  <c r="J194"/>
  <c r="BK148"/>
  <c r="BK164"/>
  <c r="J160"/>
  <c r="BK160"/>
  <c i="2" r="J1045"/>
  <c r="BK837"/>
  <c r="J607"/>
  <c r="J235"/>
  <c r="BK149"/>
  <c r="J772"/>
  <c r="BK583"/>
  <c r="J520"/>
  <c r="BK1006"/>
  <c r="BK831"/>
  <c r="BK578"/>
  <c r="J407"/>
  <c r="BK1000"/>
  <c r="J929"/>
  <c r="BK849"/>
  <c r="J717"/>
  <c r="J526"/>
  <c r="J468"/>
  <c r="J341"/>
  <c i="1" r="AS95"/>
  <c i="2" r="BK601"/>
  <c r="J443"/>
  <c r="BK195"/>
  <c r="J1013"/>
  <c r="J918"/>
  <c r="BK801"/>
  <c r="BK678"/>
  <c r="BK480"/>
  <c r="J290"/>
  <c r="J1050"/>
  <c r="J895"/>
  <c r="J678"/>
  <c r="J515"/>
  <c r="J334"/>
  <c r="BK1149"/>
  <c r="BK1134"/>
  <c r="J1103"/>
  <c r="BK1073"/>
  <c r="BK946"/>
  <c r="BK758"/>
  <c r="BK461"/>
  <c i="3" r="BK216"/>
  <c r="J199"/>
  <c r="J186"/>
  <c i="4" r="BK173"/>
  <c r="J164"/>
  <c r="BK196"/>
  <c r="J187"/>
  <c r="J196"/>
  <c r="J150"/>
  <c i="2" r="J924"/>
  <c r="J795"/>
  <c r="BK437"/>
  <c r="BK207"/>
  <c r="J963"/>
  <c r="BK706"/>
  <c r="J578"/>
  <c r="BK449"/>
  <c r="BK213"/>
  <c r="J934"/>
  <c r="J694"/>
  <c r="BK520"/>
  <c r="J352"/>
  <c r="BK169"/>
  <c r="BK975"/>
  <c r="J790"/>
  <c r="BK643"/>
  <c r="J556"/>
  <c r="J437"/>
  <c r="BK201"/>
  <c r="J1038"/>
  <c r="J872"/>
  <c r="BK727"/>
  <c r="J594"/>
  <c r="BK414"/>
  <c r="J241"/>
  <c r="J143"/>
  <c r="J844"/>
  <c r="BK717"/>
  <c r="J589"/>
  <c r="BK311"/>
  <c r="J169"/>
  <c r="J994"/>
  <c r="J878"/>
  <c r="BK589"/>
  <c r="J347"/>
  <c r="J1155"/>
  <c r="J1140"/>
  <c r="J1114"/>
  <c r="BK1079"/>
  <c r="BK1013"/>
  <c r="J766"/>
  <c r="BK497"/>
  <c i="3" r="BK199"/>
  <c r="BK163"/>
  <c r="BK129"/>
  <c r="J204"/>
  <c i="4" r="BK183"/>
  <c r="BK187"/>
  <c r="J158"/>
  <c r="J126"/>
  <c r="J190"/>
  <c r="J185"/>
  <c r="J129"/>
  <c i="2" r="BK867"/>
  <c r="BK625"/>
  <c r="BK425"/>
  <c r="BK1032"/>
  <c r="BK744"/>
  <c r="J550"/>
  <c r="J364"/>
  <c r="BK969"/>
  <c r="BK844"/>
  <c r="J567"/>
  <c r="J480"/>
  <c r="BK341"/>
  <c r="BK988"/>
  <c r="J884"/>
  <c r="J727"/>
  <c r="BK509"/>
  <c r="BK420"/>
  <c r="J182"/>
  <c r="J1032"/>
  <c r="J831"/>
  <c r="J670"/>
  <c r="BK572"/>
  <c r="J455"/>
  <c r="J282"/>
  <c r="J1000"/>
  <c r="BK913"/>
  <c r="J758"/>
  <c r="J656"/>
  <c r="J420"/>
  <c r="J149"/>
  <c r="BK750"/>
  <c r="BK550"/>
  <c r="J414"/>
  <c r="J207"/>
  <c r="J1149"/>
  <c r="J1134"/>
  <c r="BK1085"/>
  <c r="J1025"/>
  <c r="J801"/>
  <c r="J686"/>
  <c r="J251"/>
  <c i="3" r="J181"/>
  <c r="J192"/>
  <c r="BK181"/>
  <c i="4" r="BK190"/>
  <c r="BK144"/>
  <c r="BK137"/>
  <c r="BK150"/>
  <c r="J168"/>
  <c r="BK175"/>
  <c i="2" l="1" r="BK136"/>
  <c r="J136"/>
  <c r="J100"/>
  <c r="P467"/>
  <c r="BK600"/>
  <c r="J600"/>
  <c r="J102"/>
  <c r="T600"/>
  <c r="BK854"/>
  <c r="J854"/>
  <c r="J107"/>
  <c r="P987"/>
  <c i="3" r="R162"/>
  <c i="2" r="T467"/>
  <c r="P600"/>
  <c r="T854"/>
  <c r="R987"/>
  <c r="BK1148"/>
  <c r="J1148"/>
  <c r="J112"/>
  <c i="3" r="P137"/>
  <c i="4" r="R128"/>
  <c r="R124"/>
  <c r="R123"/>
  <c i="2" r="T136"/>
  <c r="R655"/>
  <c r="BK824"/>
  <c r="J824"/>
  <c r="J105"/>
  <c r="T824"/>
  <c r="P843"/>
  <c r="R843"/>
  <c r="P1049"/>
  <c r="T1148"/>
  <c i="3" r="R137"/>
  <c r="R127"/>
  <c r="R126"/>
  <c i="4" r="P128"/>
  <c r="P124"/>
  <c r="P123"/>
  <c i="1" r="AU99"/>
  <c i="4" r="BK182"/>
  <c r="J182"/>
  <c r="J101"/>
  <c i="2" r="R136"/>
  <c r="T655"/>
  <c r="R824"/>
  <c r="BK843"/>
  <c r="J843"/>
  <c r="J106"/>
  <c r="T843"/>
  <c r="BK1049"/>
  <c r="J1049"/>
  <c r="J111"/>
  <c r="P1148"/>
  <c i="3" r="T162"/>
  <c i="4" r="T128"/>
  <c r="T124"/>
  <c r="T123"/>
  <c i="2" r="P136"/>
  <c r="BK655"/>
  <c r="J655"/>
  <c r="J103"/>
  <c r="R854"/>
  <c r="R1049"/>
  <c r="R1048"/>
  <c i="3" r="BK162"/>
  <c r="J162"/>
  <c r="J102"/>
  <c i="4" r="P182"/>
  <c i="2" r="BK467"/>
  <c r="J467"/>
  <c r="J101"/>
  <c r="P655"/>
  <c r="P824"/>
  <c r="BK987"/>
  <c r="J987"/>
  <c r="J108"/>
  <c r="T987"/>
  <c i="3" r="BK137"/>
  <c r="J137"/>
  <c r="J101"/>
  <c r="T137"/>
  <c r="T127"/>
  <c r="T126"/>
  <c i="4" r="R182"/>
  <c i="2" r="R467"/>
  <c r="R600"/>
  <c r="P854"/>
  <c r="T1049"/>
  <c r="T1048"/>
  <c i="3" r="P162"/>
  <c i="4" r="BK128"/>
  <c r="J128"/>
  <c r="J100"/>
  <c r="T182"/>
  <c i="2" r="BK1044"/>
  <c r="J1044"/>
  <c r="J109"/>
  <c r="BK817"/>
  <c r="J817"/>
  <c r="J104"/>
  <c i="3" r="BK215"/>
  <c r="J215"/>
  <c r="J103"/>
  <c i="4" r="BK125"/>
  <c r="J125"/>
  <c r="J99"/>
  <c i="3" r="BK225"/>
  <c r="J225"/>
  <c r="J104"/>
  <c i="4" r="BE144"/>
  <c r="BE158"/>
  <c r="BE187"/>
  <c r="BE194"/>
  <c i="3" r="BK127"/>
  <c r="J127"/>
  <c r="J99"/>
  <c i="4" r="J90"/>
  <c r="BE126"/>
  <c r="BE129"/>
  <c r="E84"/>
  <c r="BE148"/>
  <c r="F93"/>
  <c r="BE141"/>
  <c r="BE137"/>
  <c r="BE154"/>
  <c r="BE156"/>
  <c r="BE160"/>
  <c r="BE164"/>
  <c r="BE150"/>
  <c r="BE152"/>
  <c r="BE168"/>
  <c r="BE173"/>
  <c r="BE183"/>
  <c r="BE185"/>
  <c r="BE190"/>
  <c r="BE133"/>
  <c r="BE175"/>
  <c r="BE177"/>
  <c r="BE179"/>
  <c r="BE196"/>
  <c i="2" r="BK1048"/>
  <c r="J1048"/>
  <c r="J110"/>
  <c i="3" r="BE175"/>
  <c r="BE181"/>
  <c r="BE186"/>
  <c r="BE216"/>
  <c r="BE226"/>
  <c r="J91"/>
  <c r="E114"/>
  <c r="BE163"/>
  <c r="F94"/>
  <c r="BE138"/>
  <c r="BE170"/>
  <c r="BE204"/>
  <c r="BE221"/>
  <c i="2" r="BK135"/>
  <c r="J135"/>
  <c r="J99"/>
  <c i="3" r="BE146"/>
  <c r="BE129"/>
  <c r="BE153"/>
  <c r="BE192"/>
  <c r="BE199"/>
  <c r="BE210"/>
  <c i="2" r="E85"/>
  <c r="BE162"/>
  <c r="BE175"/>
  <c r="BE182"/>
  <c r="BE213"/>
  <c r="BE219"/>
  <c r="BE227"/>
  <c r="BE334"/>
  <c r="BE370"/>
  <c r="BE480"/>
  <c r="BE670"/>
  <c r="BE706"/>
  <c r="BE712"/>
  <c r="BE722"/>
  <c r="BE744"/>
  <c r="BE772"/>
  <c r="BE849"/>
  <c r="BE861"/>
  <c r="BE929"/>
  <c r="BE994"/>
  <c r="BE1050"/>
  <c r="BE1060"/>
  <c r="BE1073"/>
  <c r="BE1079"/>
  <c r="BE1085"/>
  <c r="BE1091"/>
  <c r="BE1103"/>
  <c r="BE1114"/>
  <c r="BE1119"/>
  <c r="BE1124"/>
  <c r="BE1129"/>
  <c r="BE1134"/>
  <c r="BE1140"/>
  <c r="BE1145"/>
  <c r="BE1149"/>
  <c r="BE1155"/>
  <c r="F94"/>
  <c r="BE195"/>
  <c r="BE290"/>
  <c r="BE352"/>
  <c r="BE583"/>
  <c r="BE613"/>
  <c r="BE619"/>
  <c r="BE625"/>
  <c r="BE634"/>
  <c r="BE662"/>
  <c r="BE700"/>
  <c r="BE717"/>
  <c r="BE790"/>
  <c r="BE825"/>
  <c r="BE957"/>
  <c r="BE1019"/>
  <c r="BE1038"/>
  <c r="BE1045"/>
  <c r="BE155"/>
  <c r="BE201"/>
  <c r="BE207"/>
  <c r="BE241"/>
  <c r="BE261"/>
  <c r="BE347"/>
  <c r="BE375"/>
  <c r="BE407"/>
  <c r="BE449"/>
  <c r="BE497"/>
  <c r="BE544"/>
  <c r="BE550"/>
  <c r="BE556"/>
  <c r="BE561"/>
  <c r="BE567"/>
  <c r="BE572"/>
  <c r="BE578"/>
  <c r="BE727"/>
  <c r="BE778"/>
  <c r="BE809"/>
  <c r="BE878"/>
  <c r="BE963"/>
  <c r="BE975"/>
  <c r="BE1032"/>
  <c r="J128"/>
  <c r="BE486"/>
  <c r="BE589"/>
  <c r="BE643"/>
  <c r="BE649"/>
  <c r="BE686"/>
  <c r="BE738"/>
  <c r="BE758"/>
  <c r="BE766"/>
  <c r="BE784"/>
  <c r="BE884"/>
  <c r="BE895"/>
  <c r="BE901"/>
  <c r="BE924"/>
  <c r="BE934"/>
  <c r="BE940"/>
  <c r="BE952"/>
  <c r="BE982"/>
  <c r="BE1000"/>
  <c r="BE1006"/>
  <c r="BE137"/>
  <c r="BE143"/>
  <c r="BE169"/>
  <c r="BE235"/>
  <c r="BE515"/>
  <c r="BE520"/>
  <c r="BE594"/>
  <c r="BE818"/>
  <c r="BE844"/>
  <c r="BE867"/>
  <c r="BE872"/>
  <c r="BE913"/>
  <c r="BE918"/>
  <c r="BE149"/>
  <c r="BE251"/>
  <c r="BE387"/>
  <c r="BE420"/>
  <c r="BE431"/>
  <c r="BE437"/>
  <c r="BE443"/>
  <c r="BE526"/>
  <c r="BE607"/>
  <c r="BE750"/>
  <c r="BE801"/>
  <c r="BE837"/>
  <c r="BE907"/>
  <c r="BE1013"/>
  <c r="BE189"/>
  <c r="BE271"/>
  <c r="BE282"/>
  <c r="BE359"/>
  <c r="BE414"/>
  <c r="BE425"/>
  <c r="BE509"/>
  <c r="BE532"/>
  <c r="BE538"/>
  <c r="BE795"/>
  <c r="BE890"/>
  <c r="BE969"/>
  <c r="BE988"/>
  <c r="BE311"/>
  <c r="BE341"/>
  <c r="BE364"/>
  <c r="BE399"/>
  <c r="BE455"/>
  <c r="BE461"/>
  <c r="BE468"/>
  <c r="BE474"/>
  <c r="BE491"/>
  <c r="BE503"/>
  <c r="BE601"/>
  <c r="BE656"/>
  <c r="BE678"/>
  <c r="BE694"/>
  <c r="BE732"/>
  <c r="BE831"/>
  <c r="BE855"/>
  <c r="BE946"/>
  <c r="BE1025"/>
  <c r="F39"/>
  <c i="1" r="BD96"/>
  <c i="2" r="F38"/>
  <c i="1" r="BC96"/>
  <c i="2" r="F36"/>
  <c i="1" r="BA96"/>
  <c r="AS94"/>
  <c i="3" r="F36"/>
  <c i="1" r="BA97"/>
  <c i="3" r="F39"/>
  <c i="1" r="BD97"/>
  <c i="4" r="F38"/>
  <c i="1" r="BC99"/>
  <c r="BC98"/>
  <c r="AY98"/>
  <c i="2" r="J36"/>
  <c i="1" r="AW96"/>
  <c i="3" r="F38"/>
  <c i="1" r="BC97"/>
  <c i="3" r="J36"/>
  <c i="1" r="AW97"/>
  <c i="4" r="J36"/>
  <c i="1" r="AW99"/>
  <c i="4" r="F36"/>
  <c i="1" r="BA99"/>
  <c r="BA98"/>
  <c r="AW98"/>
  <c i="2" r="F37"/>
  <c i="1" r="BB96"/>
  <c i="3" r="F37"/>
  <c i="1" r="BB97"/>
  <c i="4" r="F37"/>
  <c i="1" r="BB99"/>
  <c r="BB98"/>
  <c r="AX98"/>
  <c i="4" r="F39"/>
  <c i="1" r="BD99"/>
  <c r="BD98"/>
  <c r="AU98"/>
  <c i="2" l="1" r="R135"/>
  <c r="R134"/>
  <c r="P1048"/>
  <c r="P135"/>
  <c r="P134"/>
  <c i="1" r="AU96"/>
  <c i="3" r="P127"/>
  <c r="P126"/>
  <c i="1" r="AU97"/>
  <c i="2" r="T135"/>
  <c r="T134"/>
  <c i="4" r="BK124"/>
  <c r="J124"/>
  <c r="J98"/>
  <c i="3" r="BK126"/>
  <c r="J126"/>
  <c r="J98"/>
  <c i="2" r="BK134"/>
  <c r="J134"/>
  <c r="J98"/>
  <c r="J35"/>
  <c i="1" r="AV96"/>
  <c r="AT96"/>
  <c i="2" r="F35"/>
  <c i="1" r="AZ96"/>
  <c r="BB95"/>
  <c i="3" r="F35"/>
  <c i="1" r="AZ97"/>
  <c r="BC95"/>
  <c r="BA95"/>
  <c r="AW95"/>
  <c i="4" r="J35"/>
  <c i="1" r="AV99"/>
  <c r="AT99"/>
  <c r="BD95"/>
  <c i="3" r="J35"/>
  <c i="1" r="AV97"/>
  <c r="AT97"/>
  <c i="4" r="F35"/>
  <c i="1" r="AZ99"/>
  <c r="AZ98"/>
  <c r="AV98"/>
  <c r="AT98"/>
  <c i="4" l="1" r="BK123"/>
  <c r="J123"/>
  <c r="J97"/>
  <c i="1" r="AU95"/>
  <c r="AU94"/>
  <c i="3" r="J32"/>
  <c i="1" r="AG97"/>
  <c r="AN97"/>
  <c r="BD94"/>
  <c r="W33"/>
  <c r="BC94"/>
  <c r="W32"/>
  <c r="AY95"/>
  <c r="BB94"/>
  <c r="AX94"/>
  <c r="AX95"/>
  <c i="2" r="J32"/>
  <c i="1" r="AG96"/>
  <c r="BA94"/>
  <c r="W30"/>
  <c r="AZ95"/>
  <c i="3" l="1" r="J41"/>
  <c i="2" r="J41"/>
  <c i="1" r="AN96"/>
  <c r="W31"/>
  <c r="AY94"/>
  <c r="AZ94"/>
  <c r="W29"/>
  <c i="4" r="J32"/>
  <c i="1" r="AG99"/>
  <c r="AG98"/>
  <c r="AG95"/>
  <c r="AG94"/>
  <c r="AK26"/>
  <c r="AV95"/>
  <c r="AT95"/>
  <c r="AW94"/>
  <c r="AK30"/>
  <c i="4" l="1" r="J41"/>
  <c i="1" r="AN95"/>
  <c r="AN99"/>
  <c r="AN98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<sst xmlns="http://schemas.openxmlformats.org/spreadsheetml/2006/main">
  <si>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</si>
  <si>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</si>
  <si>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</si>
  <si>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</si>
  <si>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</si>
  <si>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{c03a7a31-81a5-4fef-b15e-8488da8cc981}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</si>
  <si>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</si>
  <si>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</si>
  <si>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</si>
  <si>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</si>
  <si>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</si>
  <si>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</si>
  <si>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</si>
  <si>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</si>
  <si>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POSP360-2022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</si>
  <si>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</si>
  <si>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</si>
  <si>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Účelová komunikace Zábřeh - Postřelmov</t>
  </si>
  <si>
    <t>KSO:</t>
  </si>
  <si>
    <t>CC-CZ:</t>
  </si>
  <si>
    <t>21411</t>
  </si>
  <si>
    <t>Místo:</t>
  </si>
  <si>
    <t xml:space="preserve">Zábřeh-Postřelmov </t>
  </si>
  <si>
    <t>Datum:</t>
  </si>
  <si>
    <t>5. 2. 2022</t>
  </si>
  <si>
    <t>CZ-CPA:</t>
  </si>
  <si>
    <t>42.13.10</t>
  </si>
  <si>
    <t>Zadavatel:</t>
  </si>
  <si>
    <t>IČ:</t>
  </si>
  <si>
    <t>00303640</t>
  </si>
  <si>
    <t>Město Zábřeh</t>
  </si>
  <si>
    <t>DIČ:</t>
  </si>
  <si>
    <t>CZ00303640</t>
  </si>
  <si>
    <t>Uchazeč:</t>
  </si>
  <si>
    <t>Vyplň údaj</t>
  </si>
  <si>
    <t>Projektant:</t>
  </si>
  <si>
    <t>28572327</t>
  </si>
  <si>
    <t>Designtec s.r.o.</t>
  </si>
  <si>
    <t>CZ28572327</t>
  </si>
  <si>
    <t>True</t>
  </si>
  <si>
    <t>Zpracovatel:</t>
  </si>
  <si>
    <t xml:space="preserve">Ing.Pospíšil Michal  2022/I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</si>
  <si>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</si>
  <si>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</si>
  <si>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</si>
  <si>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</si>
  <si>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</si>
  <si>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</si>
  <si>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</si>
  <si>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</si>
  <si>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</si>
  <si>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</si>
  <si>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</si>
  <si>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</si>
  <si>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</si>
  <si>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</si>
  <si>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</si>
  <si>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</si>
  <si>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</si>
  <si>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</si>
  <si>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</si>
  <si>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</si>
  <si>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</si>
  <si>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</si>
  <si>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</si>
  <si>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</si>
  <si>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</si>
  <si>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</si>
  <si>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</si>
  <si>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</si>
  <si>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</si>
  <si>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</si>
  <si>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</si>
  <si>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</si>
  <si>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</si>
  <si>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</si>
  <si>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</si>
  <si>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</si>
  <si>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</si>
  <si>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</si>
  <si>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</si>
  <si>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</si>
  <si>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</si>
  <si>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</si>
  <si>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</si>
  <si>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</si>
  <si>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</si>
  <si>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</si>
  <si>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 xml:space="preserve"> SO 201 Lávka přes Rakovec</t>
  </si>
  <si>
    <t>STA</t>
  </si>
  <si>
    <t>{6e3976df-1b59-4e35-bd8a-cc1a5a20c086}</t>
  </si>
  <si>
    <t>2</t>
  </si>
  <si>
    <t>/</t>
  </si>
  <si>
    <t>1-1</t>
  </si>
  <si>
    <t xml:space="preserve"> SO 201 Lávka přes Rakovec- soupis prací</t>
  </si>
  <si>
    <t>Soupis</t>
  </si>
  <si>
    <t>{c4855747-a758-4ed1-b618-fbc7b4f4695b}</t>
  </si>
  <si>
    <t>1-2</t>
  </si>
  <si>
    <t xml:space="preserve"> SO 201 Lávka přes Rakovec- předpolí- soupis prací</t>
  </si>
  <si>
    <t>{32a67391-a466-41ae-9244-6c17a7889056}</t>
  </si>
  <si>
    <t>Vedlejší rozpočtové náklady a ostatní náklady</t>
  </si>
  <si>
    <t>{51544cce-8812-4474-a934-47aaf13e032a}</t>
  </si>
  <si>
    <t>82119</t>
  </si>
  <si>
    <t>2-1</t>
  </si>
  <si>
    <t>Vedlejší rozpočtové náklady a ostatní náklady-soupis prací</t>
  </si>
  <si>
    <t>{87a5d1ad-2195-4372-a6ec-187805c56697}</t>
  </si>
  <si>
    <t>KRYCÍ LIST SOUPISU PRACÍ</t>
  </si>
  <si>
    <t>Objekt:</t>
  </si>
  <si>
    <t xml:space="preserve">1 -  SO 201 Lávka přes Rakovec</t>
  </si>
  <si>
    <t>Soupis:</t>
  </si>
  <si>
    <t xml:space="preserve">1-1 -  SO 201 Lávka přes Rakovec- soupis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</si>
  <si>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</si>
  <si>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</si>
  <si>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</si>
  <si>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</si>
  <si>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</si>
  <si>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</si>
  <si>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</si>
  <si>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</si>
  <si>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</si>
  <si>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</si>
  <si>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57 - Kryty pozemních komunikací letišť a ploch z kameniva nebo živičné</t>
  </si>
  <si>
    <t xml:space="preserve">    59 - Kryty pozemních komunikací, letišť a ploch dlážděné</t>
  </si>
  <si>
    <t xml:space="preserve">    81 - Potrubí z trub betonových</t>
  </si>
  <si>
    <t xml:space="preserve">    91 - Doplňující konstrukce a práce pozemních komunikací, letišť a ploch</t>
  </si>
  <si>
    <t xml:space="preserve">    96 - Bourání konstrukcí</t>
  </si>
  <si>
    <t xml:space="preserve">    998 - Přesun hmot</t>
  </si>
  <si>
    <t>PSV - Práce a dodávky PSV</t>
  </si>
  <si>
    <t xml:space="preserve">    711 - Izolace proti vodě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</si>
  <si>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</si>
  <si>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</si>
  <si>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</si>
  <si>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</si>
  <si>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</si>
  <si>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</si>
  <si>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</si>
  <si>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</si>
  <si>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</si>
  <si>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</si>
  <si>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</si>
  <si>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</si>
  <si>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</si>
  <si>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</si>
  <si>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</si>
  <si>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</si>
  <si>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</si>
  <si>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001</t>
  </si>
  <si>
    <t>zemní práce</t>
  </si>
  <si>
    <t>K</t>
  </si>
  <si>
    <t>112101104</t>
  </si>
  <si>
    <t>Odstranění stromů listnatých průměru kmene přes 700 do 900 mm</t>
  </si>
  <si>
    <t>kus</t>
  </si>
  <si>
    <t>CS ÚRS 2022 01</t>
  </si>
  <si>
    <t>4</t>
  </si>
  <si>
    <t>PP</t>
  </si>
  <si>
    <t>Odstranění stromů s odřezáním kmene a s odvětvením listnatých, průměru kmene přes 700 do 900 mm</t>
  </si>
  <si>
    <t>Online PSC</t>
  </si>
  <si>
    <t>https://podminky.urs.cz/item/CS_URS_2022_01/112101104</t>
  </si>
  <si>
    <t>VV</t>
  </si>
  <si>
    <t>SO 201 Lávka přes Rakovec-položka výkazu výměr 5</t>
  </si>
  <si>
    <t>6</t>
  </si>
  <si>
    <t>Součet</t>
  </si>
  <si>
    <t>112201118</t>
  </si>
  <si>
    <t>Odstranění pařezů D přes 0,8 do 0,9 m v rovině a svahu do 1:5 s odklizením do 20 m a zasypáním jámy</t>
  </si>
  <si>
    <t>528994478</t>
  </si>
  <si>
    <t>Odstranění pařezu v rovině nebo na svahu do 1:5 o průměru pařezu na řezné ploše přes 800 do 900 mm</t>
  </si>
  <si>
    <t>https://podminky.urs.cz/item/CS_URS_2022_01/112201118</t>
  </si>
  <si>
    <t>3</t>
  </si>
  <si>
    <t>162201404</t>
  </si>
  <si>
    <t>Vodorovné přemístění větví stromů listnatých do 1 km D kmene přes 700 do 900 mm</t>
  </si>
  <si>
    <t>943344559</t>
  </si>
  <si>
    <t>Vodorovné přemístění větví, kmenů nebo pařezů s naložením, složením a dopravou do 1000 m větví stromů listnatých, průměru kmene přes 700 do 900 mm</t>
  </si>
  <si>
    <t>https://podminky.urs.cz/item/CS_URS_2022_01/162201404</t>
  </si>
  <si>
    <t>162201414</t>
  </si>
  <si>
    <t>Vodorovné přemístění kmenů stromů listnatých do 1 km D kmene přes 700 do 900 mm</t>
  </si>
  <si>
    <t>-1624540160</t>
  </si>
  <si>
    <t>Vodorovné přemístění větví, kmenů nebo pařezů s naložením, složením a dopravou do 1000 m kmenů stromů listnatých, průměru přes 700 do 900 mm</t>
  </si>
  <si>
    <t>https://podminky.urs.cz/item/CS_URS_2022_01/162201414</t>
  </si>
  <si>
    <t>PSC</t>
  </si>
  <si>
    <t xml:space="preserve">Poznámka k souboru cen:_x000d_
1. Průměr kmene i pařezu se měří v místě řezu. 2. Měrná jednotka kus je 1 strom. </t>
  </si>
  <si>
    <t>5</t>
  </si>
  <si>
    <t>162201424</t>
  </si>
  <si>
    <t>Vodorovné přemístění pařezů do 1 km D přes 700 do 900 mm</t>
  </si>
  <si>
    <t>-670512110</t>
  </si>
  <si>
    <t>Vodorovné přemístění větví, kmenů nebo pařezů s naložením, složením a dopravou do 1000 m pařezů kmenů, průměru přes 700 do 900 mm</t>
  </si>
  <si>
    <t>https://podminky.urs.cz/item/CS_URS_2022_01/162201424</t>
  </si>
  <si>
    <t>162301934</t>
  </si>
  <si>
    <t>Příplatek k vodorovnému přemístění větví stromů listnatých D kmene přes 700 do 900 mm ZKD 1 km</t>
  </si>
  <si>
    <t>-1773030880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</si>
  <si>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</si>
  <si>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https://podminky.urs.cz/item/CS_URS_2022_01/162301934</t>
  </si>
  <si>
    <t>6*4</t>
  </si>
  <si>
    <t>7</t>
  </si>
  <si>
    <t>162301954</t>
  </si>
  <si>
    <t>Příplatek k vodorovnému přemístění kmenů stromů listnatých D kmene přes 700 do 900 mm ZKD 1 km</t>
  </si>
  <si>
    <t>-1302113416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</si>
  <si>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</si>
  <si>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https://podminky.urs.cz/item/CS_URS_2022_01/162301954</t>
  </si>
  <si>
    <t>8</t>
  </si>
  <si>
    <t>162301974</t>
  </si>
  <si>
    <t>Příplatek k vodorovnému přemístění pařezů D přes 700 do 900 mm ZKD 1 km</t>
  </si>
  <si>
    <t>1111956453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</si>
  <si>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</si>
  <si>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https://podminky.urs.cz/item/CS_URS_2022_01/162301974</t>
  </si>
  <si>
    <t>9</t>
  </si>
  <si>
    <t>938121111</t>
  </si>
  <si>
    <t>Odstranění náletových křovin, dřevin a travnatého porostu ve výškách v okolí říms a křídel</t>
  </si>
  <si>
    <t>m2</t>
  </si>
  <si>
    <t>14</t>
  </si>
  <si>
    <t>Odstraňování náletových křovin, dřevin a travnatého porostu ve výškách v okolí mostních říms a křídel</t>
  </si>
  <si>
    <t>https://podminky.urs.cz/item/CS_URS_2022_01/938121111</t>
  </si>
  <si>
    <t>SO 201 Lávka přes Rakovec-položka výkazu výměr 4</t>
  </si>
  <si>
    <t>40</t>
  </si>
  <si>
    <t>10</t>
  </si>
  <si>
    <t>162301501</t>
  </si>
  <si>
    <t>Vodorovné přemístění křovin do 5 km D kmene do 100 mm</t>
  </si>
  <si>
    <t>16</t>
  </si>
  <si>
    <t>Vodorovné přemístění smýcených křovin do průměru kmene 100 mm na vzdálenost do 5 000 m</t>
  </si>
  <si>
    <t>https://podminky.urs.cz/item/CS_URS_2022_01/162301501</t>
  </si>
  <si>
    <t>11</t>
  </si>
  <si>
    <t>111209111</t>
  </si>
  <si>
    <t>Spálení proutí a klestu</t>
  </si>
  <si>
    <t>-2134094975</t>
  </si>
  <si>
    <t xml:space="preserve">Spálení proutí, klestu z prořezávek a odstraněných křovin  pro jakoukoliv dřevinu</t>
  </si>
  <si>
    <t>https://podminky.urs.cz/item/CS_URS_2022_01/111209111</t>
  </si>
  <si>
    <t>12</t>
  </si>
  <si>
    <t>112111111</t>
  </si>
  <si>
    <t>Spálení větví všech druhů stromů</t>
  </si>
  <si>
    <t>1860486427</t>
  </si>
  <si>
    <t xml:space="preserve">Spálení větví stromů  všech druhů stromů o průměru kmene přes 0,10 m na hromadách</t>
  </si>
  <si>
    <t>https://podminky.urs.cz/item/CS_URS_2022_01/112111111</t>
  </si>
  <si>
    <t>13</t>
  </si>
  <si>
    <t>112211113</t>
  </si>
  <si>
    <t>Spálení pařezu D do 1,0 m</t>
  </si>
  <si>
    <t>-274989144</t>
  </si>
  <si>
    <t xml:space="preserve">Spálení pařezů na hromadách  průměru přes 0,50 do 1,00 m</t>
  </si>
  <si>
    <t>https://podminky.urs.cz/item/CS_URS_2022_01/112211113</t>
  </si>
  <si>
    <t>115101201</t>
  </si>
  <si>
    <t>Čerpání vody na dopravní výšku do 10 m průměrný přítok do 500 l/min</t>
  </si>
  <si>
    <t>hod</t>
  </si>
  <si>
    <t>20</t>
  </si>
  <si>
    <t>Čerpání vody na dopravní výšku do 10 m s uvažovaným průměrným přítokem do 500 l/min</t>
  </si>
  <si>
    <t>https://podminky.urs.cz/item/CS_URS_2022_01/115101201</t>
  </si>
  <si>
    <t>SO 201 Lávka přes Rakovec-položka výkazu výměr 7</t>
  </si>
  <si>
    <t>1176</t>
  </si>
  <si>
    <t>SO 201 Lávka přes Rakovec-položka výkazu výměr 8</t>
  </si>
  <si>
    <t>120</t>
  </si>
  <si>
    <t>115101301</t>
  </si>
  <si>
    <t>Pohotovost čerpací soupravy pro dopravní výšku do 10 m přítok do 500 l/min</t>
  </si>
  <si>
    <t>den</t>
  </si>
  <si>
    <t>22</t>
  </si>
  <si>
    <t>Pohotovost záložní čerpací soupravy pro dopravní výšku do 10 m s uvažovaným průměrným přítokem do 500 l/min</t>
  </si>
  <si>
    <t>https://podminky.urs.cz/item/CS_URS_2022_01/115101301</t>
  </si>
  <si>
    <t>1176/24</t>
  </si>
  <si>
    <t>120/24</t>
  </si>
  <si>
    <t>121151103</t>
  </si>
  <si>
    <t>Sejmutí ornice plochy do 100 m2 tl vrstvy do 200 mm strojně</t>
  </si>
  <si>
    <t>589357819</t>
  </si>
  <si>
    <t>Sejmutí ornice strojně při souvislé ploše do 100 m2, tl. vrstvy do 200 mm</t>
  </si>
  <si>
    <t>https://podminky.urs.cz/item/CS_URS_2022_01/121151103</t>
  </si>
  <si>
    <t>SO 201 Lávka přes Rakovec-položka výkazu výměr 11</t>
  </si>
  <si>
    <t>50,850/0,15</t>
  </si>
  <si>
    <t>17</t>
  </si>
  <si>
    <t>124253101</t>
  </si>
  <si>
    <t>Vykopávky pro koryta vodotečí v hornině třídy těžitelnosti I skupiny 3 objem do 1000 m3 strojně</t>
  </si>
  <si>
    <t>m3</t>
  </si>
  <si>
    <t>-2113300331</t>
  </si>
  <si>
    <t>Vykopávky pro koryta vodotečí strojně v hornině třídy těžitelnosti I skupiny 3 přes 100 do 1 000 m3</t>
  </si>
  <si>
    <t>https://podminky.urs.cz/item/CS_URS_2022_01/124253101</t>
  </si>
  <si>
    <t>SO 201 Lávka přes Rakovec-položka výkazu výměr 9</t>
  </si>
  <si>
    <t>23,925</t>
  </si>
  <si>
    <t>SO 201 Lávka přes Rakovec-položka výkazu výměr 10</t>
  </si>
  <si>
    <t>131,814</t>
  </si>
  <si>
    <t>SO 201 Lávka přes Rakovec-položka výkazu výměr 20</t>
  </si>
  <si>
    <t>112</t>
  </si>
  <si>
    <t>18</t>
  </si>
  <si>
    <t>124253119</t>
  </si>
  <si>
    <t>Příplatek k vykopávkám pro koryta vodotečí v hornině třídy těžitelnosti I skupiny 3 v tekoucí vodě při LTM</t>
  </si>
  <si>
    <t>-254402801</t>
  </si>
  <si>
    <t>Vykopávky pro koryta vodotečí strojně Příplatek k cenám za vykopávky pro koryta vodotečí v tekoucí vodě při LTM v hornině třídy těžitelnosti I skupiny 3</t>
  </si>
  <si>
    <t>https://podminky.urs.cz/item/CS_URS_2022_01/124253119</t>
  </si>
  <si>
    <t>19</t>
  </si>
  <si>
    <t>131351103</t>
  </si>
  <si>
    <t>Hloubení jam nezapažených v hornině třídy těžitelnosti II skupiny 4 objem do 100 m3 strojně</t>
  </si>
  <si>
    <t>-140991079</t>
  </si>
  <si>
    <t>Hloubení nezapažených jam a zářezů strojně s urovnáním dna do předepsaného profilu a spádu v hornině třídy těžitelnosti II skupiny 4 přes 50 do 100 m3</t>
  </si>
  <si>
    <t>https://podminky.urs.cz/item/CS_URS_2022_01/131351103</t>
  </si>
  <si>
    <t>SO 201 Lávka přes Rakovec-položka výkazu výměr 12</t>
  </si>
  <si>
    <t>113,758</t>
  </si>
  <si>
    <t>SO 201 Lávka přes Rakovec-položka výkazu výměr 13</t>
  </si>
  <si>
    <t>168,871</t>
  </si>
  <si>
    <t>SO 201 Lávka přes Rakovec-položka výkazu výměr 14</t>
  </si>
  <si>
    <t>11,745</t>
  </si>
  <si>
    <t>167151111</t>
  </si>
  <si>
    <t>Nakládání výkopku z hornin třídy těžitelnosti I skupiny 1 až 3 přes 100 m3</t>
  </si>
  <si>
    <t>-61465291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</si>
  <si>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</si>
  <si>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</si>
  <si>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 xml:space="preserve">Poznámka k souboru cen:_x000d_
1. Ceny -1131 až -1133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2. Množství měrných jednotek se určí v rostlém stavu horniny. </t>
  </si>
  <si>
    <t>SO 201 Lávka přes Rakovec-položka výkazu výměr 22</t>
  </si>
  <si>
    <t>157*0,15</t>
  </si>
  <si>
    <t>SO 201 Lávka přes Rakovec-položka výkazu výměr 31</t>
  </si>
  <si>
    <t>3.14*0.22*0.22/4*42,72</t>
  </si>
  <si>
    <t>SO 201 Lávka přes Rakovec-položka výkazu výměr 32</t>
  </si>
  <si>
    <t>3.14*0.22*0.22/4*64,08</t>
  </si>
  <si>
    <t>162351104</t>
  </si>
  <si>
    <t>Vodorovné přemístění přes 500 do 1000 m výkopku/sypaniny z horniny třídy těžitelnosti I skupiny 1 až 3</t>
  </si>
  <si>
    <t>1109458648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</si>
  <si>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</si>
  <si>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https://podminky.urs.cz/item/CS_URS_2022_01/162351104</t>
  </si>
  <si>
    <t>50,85</t>
  </si>
  <si>
    <t>162751117</t>
  </si>
  <si>
    <t>Vodorovné přemístění přes 9 000 do 10000 m výkopku/sypaniny z horniny třídy těžitelnosti I skupiny 1 až 3</t>
  </si>
  <si>
    <t>1281646214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</si>
  <si>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</si>
  <si>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</si>
  <si>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</si>
  <si>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1,623</t>
  </si>
  <si>
    <t>2,434</t>
  </si>
  <si>
    <t>23</t>
  </si>
  <si>
    <t>162751119</t>
  </si>
  <si>
    <t>Příplatek k vodorovnému přemístění výkopku/sypaniny z horniny třídy těžitelnosti I skupiny 1 až 3 ZKD 1000 m přes 10000 m</t>
  </si>
  <si>
    <t>162181910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</si>
  <si>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</si>
  <si>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</si>
  <si>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skládka 20 km</t>
  </si>
  <si>
    <t>Mezisoučet</t>
  </si>
  <si>
    <t>566,17*10</t>
  </si>
  <si>
    <t>24</t>
  </si>
  <si>
    <t>171201231</t>
  </si>
  <si>
    <t>Poplatek za uložení zeminy a kamení na recyklační skládce (skládkovné) kód odpadu 17 05 04</t>
  </si>
  <si>
    <t>t</t>
  </si>
  <si>
    <t>-543190151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</si>
  <si>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</si>
  <si>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</si>
  <si>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 xml:space="preserve">Poznámka k souboru cen:_x000d_
1. Ceny uvedené v souboru cen je doporučeno upravit podle aktuálních cen místně příslušné skládky odpadů. 2. Uložení odpadů neuvedených v souboru cen se oceňuje individuálně. </t>
  </si>
  <si>
    <t>SO 201 Lávka přes Rakovec-položka výkazu výměr 1</t>
  </si>
  <si>
    <t>566,17*1,8</t>
  </si>
  <si>
    <t>25</t>
  </si>
  <si>
    <t>172152101</t>
  </si>
  <si>
    <t>Zřízení těsnicí výplně se zhutněním bez dodání sypaniny</t>
  </si>
  <si>
    <t>-718450479</t>
  </si>
  <si>
    <t>Zřízení těsnící výplně z vhodné sypaniny s přemístěním sypaniny ze vzdálenosti do 10 m, avšak bez dodání sypaniny, s případným nutným kropením se zhutněním</t>
  </si>
  <si>
    <t>https://podminky.urs.cz/item/CS_URS_2022_01/172152101</t>
  </si>
  <si>
    <t>SO 201 Lávka přes Rakovec-položka výkazu výměr 15</t>
  </si>
  <si>
    <t>15,390*0,03*2</t>
  </si>
  <si>
    <t>26</t>
  </si>
  <si>
    <t>M</t>
  </si>
  <si>
    <t>58331200</t>
  </si>
  <si>
    <t>štěrkopísek netříděný</t>
  </si>
  <si>
    <t>122856238</t>
  </si>
  <si>
    <t>15,390*0,03*2*1,8</t>
  </si>
  <si>
    <t>27</t>
  </si>
  <si>
    <t>461991111</t>
  </si>
  <si>
    <t>Zřízení ochranného opevnění dna a svahů melioračních kanálů z geotextilie, fólie nebo síťoviny</t>
  </si>
  <si>
    <t>44</t>
  </si>
  <si>
    <t xml:space="preserve">Zřízení ochranného opevnění dna a svahů melioračních kanálů  z geotextilií, fólie nebo síťoviny</t>
  </si>
  <si>
    <t>https://podminky.urs.cz/item/CS_URS_2022_01/461991111</t>
  </si>
  <si>
    <t>15,39</t>
  </si>
  <si>
    <t>foĺie HDPE</t>
  </si>
  <si>
    <t>28</t>
  </si>
  <si>
    <t>28322091R</t>
  </si>
  <si>
    <t>zemní HDPE Fólie</t>
  </si>
  <si>
    <t>46</t>
  </si>
  <si>
    <t>15,39*1,1</t>
  </si>
  <si>
    <t>29</t>
  </si>
  <si>
    <t>171153101</t>
  </si>
  <si>
    <t>Zemní hrázky melioračních kanálů z horniny třídy těžitelnosti I a II skupiny 1 až 4</t>
  </si>
  <si>
    <t>-414845594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</si>
  <si>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</si>
  <si>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https://podminky.urs.cz/item/CS_URS_2022_01/171153101</t>
  </si>
  <si>
    <t>30</t>
  </si>
  <si>
    <t>58344122R</t>
  </si>
  <si>
    <t>vhodný materiál pro násyp zemních hrázek</t>
  </si>
  <si>
    <t>50</t>
  </si>
  <si>
    <t>112*1,8</t>
  </si>
  <si>
    <t>31</t>
  </si>
  <si>
    <t>174101101</t>
  </si>
  <si>
    <t>Zásyp jam, šachet rýh nebo kolem objektů sypaninou se zhutněním</t>
  </si>
  <si>
    <t>52</t>
  </si>
  <si>
    <t>Zásyp sypaninou z jakékoliv horniny strojně s uložením výkopku ve vrstvách se zhutněním jam, šachet, rýh nebo kolem objektů v těchto vykopávkách</t>
  </si>
  <si>
    <t>https://podminky.urs.cz/item/CS_URS_2022_01/174101101</t>
  </si>
  <si>
    <t>SO 201 Lávka přes Rakovec-položka výkazu výměr 16</t>
  </si>
  <si>
    <t>4,538</t>
  </si>
  <si>
    <t>SO 201 Lávka přes Rakovec-položka výkazu výměr 17</t>
  </si>
  <si>
    <t>34,426</t>
  </si>
  <si>
    <t>SO 201 Lávka přes Rakovec-položka výkazu výměr 18</t>
  </si>
  <si>
    <t>37,072</t>
  </si>
  <si>
    <t>SO 201 Lávka přes Rakovec-položka výkazu výměr 19</t>
  </si>
  <si>
    <t>76,916</t>
  </si>
  <si>
    <t>32</t>
  </si>
  <si>
    <t>58331201R</t>
  </si>
  <si>
    <t>vhodná zemina k dosypávce svahů stabilizační zemina</t>
  </si>
  <si>
    <t>54</t>
  </si>
  <si>
    <t>152,952*1,8</t>
  </si>
  <si>
    <t>33</t>
  </si>
  <si>
    <t>181111111</t>
  </si>
  <si>
    <t>Plošná úprava terénu do 500 m2 zemina skupiny 1 až 4 nerovnosti přes 50 do 100 mm v rovinně a svahu do 1:5</t>
  </si>
  <si>
    <t>56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</si>
  <si>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</si>
  <si>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https://podminky.urs.cz/item/CS_URS_2022_01/181111111</t>
  </si>
  <si>
    <t>SO 201 Lávka přes Rakovec-položka výkazu výměr 21</t>
  </si>
  <si>
    <t>41,160</t>
  </si>
  <si>
    <t>157</t>
  </si>
  <si>
    <t>34</t>
  </si>
  <si>
    <t>181351113</t>
  </si>
  <si>
    <t>Rozprostření ornice tl vrstvy do 200 mm pl přes 500 m2 v rovině nebo ve svahu do 1:5 strojně</t>
  </si>
  <si>
    <t>1205536408</t>
  </si>
  <si>
    <t>Rozprostření a urovnání ornice v rovině nebo ve svahu sklonu do 1:5 strojně při souvislé ploše přes 500 m2, tl. vrstvy do 200 mm</t>
  </si>
  <si>
    <t>https://podminky.urs.cz/item/CS_URS_2022_01/181351113</t>
  </si>
  <si>
    <t xml:space="preserve">Poznámka k souboru cen:_x000d_
1. V ceně jsou započteny i náklady na případné nutné přemístění hromad nebo dočasných skládek na místo spotřeby ze vzdálenosti do 50 m. 2. V ceně nejsou započteny náklady na získání ornice; tyto se oceňují cenami souboru cen 121 Sejmutí ornice. </t>
  </si>
  <si>
    <t>35</t>
  </si>
  <si>
    <t>181411141</t>
  </si>
  <si>
    <t>Založení parterového trávníku výsevem pl do 1000 m2 v rovině a ve svahu do 1:5</t>
  </si>
  <si>
    <t>66</t>
  </si>
  <si>
    <t>Založení trávníku na půdě předem připravené plochy do 1000 m2 výsevem včetně utažení parterového v rovině nebo na svahu do 1:5</t>
  </si>
  <si>
    <t>https://podminky.urs.cz/item/CS_URS_2022_01/181411141</t>
  </si>
  <si>
    <t>SO 201 Lávka přes Rakovec-položka výkazu výměr 23</t>
  </si>
  <si>
    <t>36</t>
  </si>
  <si>
    <t>00572410</t>
  </si>
  <si>
    <t>osivo směs travní parková</t>
  </si>
  <si>
    <t>kg</t>
  </si>
  <si>
    <t>68</t>
  </si>
  <si>
    <t>157*0,015</t>
  </si>
  <si>
    <t>37</t>
  </si>
  <si>
    <t>183403114</t>
  </si>
  <si>
    <t>Obdělání půdy kultivátorováním v rovině a svahu do 1:5</t>
  </si>
  <si>
    <t>70</t>
  </si>
  <si>
    <t xml:space="preserve">Obdělání půdy  kultivátorováním v rovině nebo na svahu do 1:5</t>
  </si>
  <si>
    <t>https://podminky.urs.cz/item/CS_URS_2022_01/183403114</t>
  </si>
  <si>
    <t>38</t>
  </si>
  <si>
    <t>183403153</t>
  </si>
  <si>
    <t>Obdělání půdy hrabáním v rovině a svahu do 1:5</t>
  </si>
  <si>
    <t>72</t>
  </si>
  <si>
    <t xml:space="preserve">Obdělání půdy  hrabáním v rovině nebo na svahu do 1:5</t>
  </si>
  <si>
    <t>https://podminky.urs.cz/item/CS_URS_2022_01/183403153</t>
  </si>
  <si>
    <t>39</t>
  </si>
  <si>
    <t>183403161</t>
  </si>
  <si>
    <t>Obdělání půdy válením v rovině a svahu do 1:5</t>
  </si>
  <si>
    <t>74</t>
  </si>
  <si>
    <t xml:space="preserve">Obdělání půdy  válením v rovině nebo na svahu do 1:5</t>
  </si>
  <si>
    <t>https://podminky.urs.cz/item/CS_URS_2022_01/183403161</t>
  </si>
  <si>
    <t>184802111</t>
  </si>
  <si>
    <t>Chemické odplevelení před založením kultury nad 20 m2 postřikem na široko v rovině a svahu do 1:5</t>
  </si>
  <si>
    <t>76</t>
  </si>
  <si>
    <t xml:space="preserve">Chemické odplevelení půdy před založením kultury, trávníku nebo zpevněných ploch  o výměře jednotlivě přes 20 m2 v rovině nebo na svahu do 1:5 postřikem na široko</t>
  </si>
  <si>
    <t>https://podminky.urs.cz/item/CS_URS_2022_01/184802111</t>
  </si>
  <si>
    <t>41</t>
  </si>
  <si>
    <t>184802611</t>
  </si>
  <si>
    <t>Chemické odplevelení po založení kultury postřikem na široko v rovině a svahu do 1:5</t>
  </si>
  <si>
    <t>78</t>
  </si>
  <si>
    <t xml:space="preserve">Chemické odplevelení po založení kultury  v rovině nebo na svahu do 1:5 postřikem na široko</t>
  </si>
  <si>
    <t>https://podminky.urs.cz/item/CS_URS_2022_01/184802611</t>
  </si>
  <si>
    <t>42</t>
  </si>
  <si>
    <t>185803111</t>
  </si>
  <si>
    <t>Ošetření trávníku shrabáním v rovině a svahu do 1:5</t>
  </si>
  <si>
    <t>80</t>
  </si>
  <si>
    <t xml:space="preserve">Ošetření trávníku  jednorázové v rovině nebo na svahu do 1:5</t>
  </si>
  <si>
    <t>https://podminky.urs.cz/item/CS_URS_2022_01/185803111</t>
  </si>
  <si>
    <t>43</t>
  </si>
  <si>
    <t>181152302</t>
  </si>
  <si>
    <t>Úprava pláně pro silnice a dálnice v zářezech se zhutněním</t>
  </si>
  <si>
    <t>949186685</t>
  </si>
  <si>
    <t>Úprava pláně na stavbách silnic a dálnic strojně v zářezech mimo skalních se zhutněním</t>
  </si>
  <si>
    <t>https://podminky.urs.cz/item/CS_URS_2022_01/181152302</t>
  </si>
  <si>
    <t>Zakládání</t>
  </si>
  <si>
    <t>212341111</t>
  </si>
  <si>
    <t>Obetonování drenážních trub mezerovitým betonem</t>
  </si>
  <si>
    <t>82</t>
  </si>
  <si>
    <t>https://podminky.urs.cz/item/CS_URS_2022_01/212341111</t>
  </si>
  <si>
    <t>SO 201 Lávka přes Rakovec-položka výkazu výměr 26</t>
  </si>
  <si>
    <t>0,864</t>
  </si>
  <si>
    <t>45</t>
  </si>
  <si>
    <t>212795111</t>
  </si>
  <si>
    <t>Příčné odvodnění mostní opěry z plastových trub DN 160 včetně podkladního betonu, štěrkového obsypu</t>
  </si>
  <si>
    <t>m</t>
  </si>
  <si>
    <t>84</t>
  </si>
  <si>
    <t>Příčné odvodnění za opěrou z plastových trub</t>
  </si>
  <si>
    <t>https://podminky.urs.cz/item/CS_URS_2022_01/212795111</t>
  </si>
  <si>
    <t>SO 201 Lávka přes Rakovec-položka výkazu výměr 24</t>
  </si>
  <si>
    <t>7,7</t>
  </si>
  <si>
    <t>213141111</t>
  </si>
  <si>
    <t>Zřízení vrstvy z geotextilie v rovině nebo ve sklonu do 1:5 š do 3 m</t>
  </si>
  <si>
    <t>86</t>
  </si>
  <si>
    <t xml:space="preserve">Zřízení vrstvy z geotextilie  filtrační, separační, odvodňovací, ochranné, výztužné nebo protierozní v rovině nebo ve sklonu do 1:5, šířky do 3 m</t>
  </si>
  <si>
    <t>https://podminky.urs.cz/item/CS_URS_2022_01/213141111</t>
  </si>
  <si>
    <t>SO 201 Lávka přes Rakovec-položka výkazu výměr 25</t>
  </si>
  <si>
    <t>8,208</t>
  </si>
  <si>
    <t>47</t>
  </si>
  <si>
    <t>69311290</t>
  </si>
  <si>
    <t>geotextilie drenážní 1400g/m2</t>
  </si>
  <si>
    <t>933127640</t>
  </si>
  <si>
    <t>8,208*1,1</t>
  </si>
  <si>
    <t>48</t>
  </si>
  <si>
    <t>153111112</t>
  </si>
  <si>
    <t>Podélné řezání ocelových štětovnic na skládce</t>
  </si>
  <si>
    <t>90</t>
  </si>
  <si>
    <t xml:space="preserve">Úprava ocelových štětovnic pro štětové stěny  řezání z terénu, štětovnic na skládce podélné</t>
  </si>
  <si>
    <t>https://podminky.urs.cz/item/CS_URS_2022_01/153111112</t>
  </si>
  <si>
    <t>SO 201 Lávka přes Rakovec-položka výkazu výměr 27</t>
  </si>
  <si>
    <t>(1+1+1)*2*4</t>
  </si>
  <si>
    <t>49</t>
  </si>
  <si>
    <t>153111114</t>
  </si>
  <si>
    <t>Příčné řezání ocelových zaberaněných štětovnic z terénu</t>
  </si>
  <si>
    <t>92</t>
  </si>
  <si>
    <t xml:space="preserve">Úprava ocelových štětovnic pro štětové stěny  řezání z terénu, štětovnic zaberaněných příčné</t>
  </si>
  <si>
    <t>https://podminky.urs.cz/item/CS_URS_2022_01/153111114</t>
  </si>
  <si>
    <t>(11+13+11)*2</t>
  </si>
  <si>
    <t>153112111</t>
  </si>
  <si>
    <t>Nastražení ocelových štětovnic dl do 10 m ve standardních podmínkách z terénu</t>
  </si>
  <si>
    <t>94</t>
  </si>
  <si>
    <t xml:space="preserve">Zřízení beraněných stěn z ocelových štětovnic  z terénu nastražení štětovnic ve standardních podmínkách, délky do 10 m</t>
  </si>
  <si>
    <t>https://podminky.urs.cz/item/CS_URS_2022_01/153112111</t>
  </si>
  <si>
    <t>13,3*2*4</t>
  </si>
  <si>
    <t>51</t>
  </si>
  <si>
    <t>153112121</t>
  </si>
  <si>
    <t>Zaberanění ocelových štětovnic na dl do 4 m ve standardních podmínkách z terénu</t>
  </si>
  <si>
    <t>96</t>
  </si>
  <si>
    <t xml:space="preserve">Zřízení beraněných stěn z ocelových štětovnic  z terénu zaberanění štětovnic ve standardních podmínkách, délky do 4 m</t>
  </si>
  <si>
    <t>https://podminky.urs.cz/item/CS_URS_2022_01/153112121</t>
  </si>
  <si>
    <t>15920220R</t>
  </si>
  <si>
    <t>štětovnice ZTV IIIn, EN 10248-2 zn. S240GP (1.0021) dle EN 10248-1</t>
  </si>
  <si>
    <t>-2114919337</t>
  </si>
  <si>
    <t>16,545</t>
  </si>
  <si>
    <t>53</t>
  </si>
  <si>
    <t>225511112</t>
  </si>
  <si>
    <t>Vrty maloprofilové jádrové D přes 195 do 245 mm úklon do 45° hl 0 až 25 m hornina I a II</t>
  </si>
  <si>
    <t>100</t>
  </si>
  <si>
    <t xml:space="preserve">Maloprofilové vrty jádrové  průměru přes 195 do 245 mm do úklonu 45° v hl 0 až 25 m v hornině tř. I a II</t>
  </si>
  <si>
    <t>https://podminky.urs.cz/item/CS_URS_2022_01/225511112</t>
  </si>
  <si>
    <t>42,72</t>
  </si>
  <si>
    <t>225511114</t>
  </si>
  <si>
    <t>Vrty maloprofilové jádrové D přes 195 do 245 mm úklon do 45° hl 0 až 25 m hornina III a IV</t>
  </si>
  <si>
    <t>102</t>
  </si>
  <si>
    <t xml:space="preserve">Maloprofilové vrty jádrové  průměru přes 195 do 245 mm do úklonu 45° v hl 0 až 25 m v hornině tř. III a IV</t>
  </si>
  <si>
    <t>https://podminky.urs.cz/item/CS_URS_2022_01/225511114</t>
  </si>
  <si>
    <t>64,08</t>
  </si>
  <si>
    <t>55</t>
  </si>
  <si>
    <t>274321118</t>
  </si>
  <si>
    <t>Základové pasy, prahy, věnce a ostruhy mostních konstrukcí ze ŽB C 30/37</t>
  </si>
  <si>
    <t>104</t>
  </si>
  <si>
    <t>Základové konstrukce z betonu železového pásy, prahy, věnce a ostruhy ve výkopu nebo na hlavách pilot C 30/37</t>
  </si>
  <si>
    <t>https://podminky.urs.cz/item/CS_URS_2022_01/274321118</t>
  </si>
  <si>
    <t>SO 201 Lávka přes Rakovec-položka výkazu výměr 29</t>
  </si>
  <si>
    <t>17,064</t>
  </si>
  <si>
    <t>274354111</t>
  </si>
  <si>
    <t>Bednění základových pasů - zřízení</t>
  </si>
  <si>
    <t>106</t>
  </si>
  <si>
    <t>Bednění základových konstrukcí pasů, prahů, věnců a ostruh zřízení</t>
  </si>
  <si>
    <t>https://podminky.urs.cz/item/CS_URS_2022_01/274354111</t>
  </si>
  <si>
    <t>(0,6*3+0,85*3+1,95*(0,85+0,6)/2*2)*2</t>
  </si>
  <si>
    <t>57</t>
  </si>
  <si>
    <t>274354211</t>
  </si>
  <si>
    <t>Bednění základových pasů - odstranění</t>
  </si>
  <si>
    <t>108</t>
  </si>
  <si>
    <t>Bednění základových konstrukcí pasů, prahů, věnců a ostruh odstranění bednění</t>
  </si>
  <si>
    <t>https://podminky.urs.cz/item/CS_URS_2022_01/274354211</t>
  </si>
  <si>
    <t>58</t>
  </si>
  <si>
    <t>274361116</t>
  </si>
  <si>
    <t>Výztuž základových pasů, prahů, věnců a ostruh z betonářské oceli 10 505</t>
  </si>
  <si>
    <t>110</t>
  </si>
  <si>
    <t>Výztuž základových konstrukcí pasů, prahů, věnců a ostruh z betonářské oceli 10 505 (R) nebo BSt 500</t>
  </si>
  <si>
    <t>https://podminky.urs.cz/item/CS_URS_2022_01/274361116</t>
  </si>
  <si>
    <t>SO 201 Lávka přes Rakovec-položka výkazu výměr 30</t>
  </si>
  <si>
    <t>2,73</t>
  </si>
  <si>
    <t>59</t>
  </si>
  <si>
    <t>28260211R</t>
  </si>
  <si>
    <t>Injektování povrchové vysokotlaké s dvojitým obturátorem mikropilot a kotev tlakem do 4,5 MPa včetně dodání injektážní hmoty</t>
  </si>
  <si>
    <t>729456965</t>
  </si>
  <si>
    <t>SO 201 Lávka přes Rakovec-položka výkazu výměr 28</t>
  </si>
  <si>
    <t>60</t>
  </si>
  <si>
    <t>283111113</t>
  </si>
  <si>
    <t>Zřízení trubkových mikropilot svislých část hladká D přes 105 do 115 mm</t>
  </si>
  <si>
    <t>114</t>
  </si>
  <si>
    <t xml:space="preserve">Zřízení ocelových, trubkových mikropilot  tlakové i tahové svislé nebo odklon od svislice do 60° část hladká, průměru přes 105 do 115 mm</t>
  </si>
  <si>
    <t>https://podminky.urs.cz/item/CS_URS_2022_01/283111113</t>
  </si>
  <si>
    <t>61</t>
  </si>
  <si>
    <t>53395076R</t>
  </si>
  <si>
    <t xml:space="preserve">prvek bednění - trubka injektážní  hladká  L4M</t>
  </si>
  <si>
    <t>116</t>
  </si>
  <si>
    <t>36/4</t>
  </si>
  <si>
    <t>62</t>
  </si>
  <si>
    <t>283111123</t>
  </si>
  <si>
    <t>Zřízení trubkových mikropilot svislých část manžetová D přes 105 do 115 mm</t>
  </si>
  <si>
    <t>118</t>
  </si>
  <si>
    <t xml:space="preserve">Zřízení ocelových, trubkových mikropilot  tlakové i tahové svislé nebo odklon od svislice do 60° část manžetová, průměru přes 105 do 115 mm</t>
  </si>
  <si>
    <t>https://podminky.urs.cz/item/CS_URS_2022_01/283111123</t>
  </si>
  <si>
    <t>63</t>
  </si>
  <si>
    <t>53395077R</t>
  </si>
  <si>
    <t>prvek bednění - trubka injektážn manžetová L4M</t>
  </si>
  <si>
    <t>48/4</t>
  </si>
  <si>
    <t>64</t>
  </si>
  <si>
    <t>283131113</t>
  </si>
  <si>
    <t>Zřízení hlavy mikropilot namáhaných tlakem i tahem D přes 105 do 115 mm</t>
  </si>
  <si>
    <t>122</t>
  </si>
  <si>
    <t xml:space="preserve">Zřízení hlav trubkových mikropilot  namáhaných tlakem i tahem, průměru přes 105 do 115 mm</t>
  </si>
  <si>
    <t>https://podminky.urs.cz/item/CS_URS_2022_01/283131113</t>
  </si>
  <si>
    <t>65</t>
  </si>
  <si>
    <t>54879251R</t>
  </si>
  <si>
    <t>Hlavice mikropiloty</t>
  </si>
  <si>
    <t>124</t>
  </si>
  <si>
    <t>291111111</t>
  </si>
  <si>
    <t>Podklad pro zpevněné plochy z kameniva drceného 0 až 63 mm</t>
  </si>
  <si>
    <t>126</t>
  </si>
  <si>
    <t xml:space="preserve">Podklad pro zpevněné plochy  s rozprostřením a s hutněním z kameniva drceného frakce 0 - 63 mm</t>
  </si>
  <si>
    <t>https://podminky.urs.cz/item/CS_URS_2022_01/291111111</t>
  </si>
  <si>
    <t>SO 201 Lávka přes Rakovec-položka výkazu výměr 33</t>
  </si>
  <si>
    <t>8,232</t>
  </si>
  <si>
    <t>Svislé a kompletní konstrukce</t>
  </si>
  <si>
    <t>67</t>
  </si>
  <si>
    <t>334323118</t>
  </si>
  <si>
    <t>Mostní opěry a úložné prahy ze ŽB C 30/37</t>
  </si>
  <si>
    <t>128</t>
  </si>
  <si>
    <t>Mostní opěry a úložné prahy z betonu železového C 30/37</t>
  </si>
  <si>
    <t>https://podminky.urs.cz/item/CS_URS_2022_01/334323118</t>
  </si>
  <si>
    <t>SO 201 Lávka přes Rakovec-položka výkazu výměr 34</t>
  </si>
  <si>
    <t>9,865</t>
  </si>
  <si>
    <t>334323218</t>
  </si>
  <si>
    <t>Mostní křídla a závěrné zídky ze ŽB C 30/37</t>
  </si>
  <si>
    <t>130</t>
  </si>
  <si>
    <t>Mostní křídla a závěrné zídky z betonu železového C 30/37</t>
  </si>
  <si>
    <t>https://podminky.urs.cz/item/CS_URS_2022_01/334323218</t>
  </si>
  <si>
    <t>SO 201 Lávka přes Rakovec-položka výkazu výměr 35</t>
  </si>
  <si>
    <t>5,185</t>
  </si>
  <si>
    <t>69</t>
  </si>
  <si>
    <t>334351111</t>
  </si>
  <si>
    <t>Bednění systémové mostních opěr a úložných prahů z překližek pro prostý beton - zřízení</t>
  </si>
  <si>
    <t>132</t>
  </si>
  <si>
    <t xml:space="preserve">Bednění mostních opěr a úložných prahů ze systémového bednění  zřízení z překližek, pro prostý beton</t>
  </si>
  <si>
    <t>https://podminky.urs.cz/item/CS_URS_2022_01/334351111</t>
  </si>
  <si>
    <t>0,85*1,447*2+1,447*3,300*2</t>
  </si>
  <si>
    <t>334351112</t>
  </si>
  <si>
    <t>Bednění systémové mostních opěr a úložných prahů z překližek pro ŽB - zřízení</t>
  </si>
  <si>
    <t>134</t>
  </si>
  <si>
    <t xml:space="preserve">Bednění mostních opěr a úložných prahů ze systémového bednění  zřízení z překližek, pro železobeton</t>
  </si>
  <si>
    <t>https://podminky.urs.cz/item/CS_URS_2022_01/334351112</t>
  </si>
  <si>
    <t>71</t>
  </si>
  <si>
    <t>334352111</t>
  </si>
  <si>
    <t>Bednění mostních křídel a závěrných zídek ze systémového bednění s výplní z překližek - zřízení</t>
  </si>
  <si>
    <t>136</t>
  </si>
  <si>
    <t xml:space="preserve">Bednění mostních křídel a závěrných zídek ze systémového bednění  zřízení z překližek</t>
  </si>
  <si>
    <t>https://podminky.urs.cz/item/CS_URS_2022_01/334352111</t>
  </si>
  <si>
    <t>0,3*1,962*2+2*1,962*2</t>
  </si>
  <si>
    <t>0,3*2,03*2+2,03*1,962*2</t>
  </si>
  <si>
    <t>0,3*2,476*2+2,476*2,87*2</t>
  </si>
  <si>
    <t>0,3*2,543*2+2,543*2,7*2</t>
  </si>
  <si>
    <t>334352211</t>
  </si>
  <si>
    <t>Bednění mostních křídel a závěrných zídek ze systémového bednění s výplní z překližek - odstranění</t>
  </si>
  <si>
    <t>138</t>
  </si>
  <si>
    <t xml:space="preserve">Bednění mostních křídel a závěrných zídek ze systémového bednění  odstranění z překližek</t>
  </si>
  <si>
    <t>https://podminky.urs.cz/item/CS_URS_2022_01/334352211</t>
  </si>
  <si>
    <t>73</t>
  </si>
  <si>
    <t>334361226</t>
  </si>
  <si>
    <t>Výztuž křídel, závěrných zdí z betonářské oceli 10 505</t>
  </si>
  <si>
    <t>140</t>
  </si>
  <si>
    <t xml:space="preserve">Výztuž betonářská mostních konstrukcí  opěr, úložných prahů, křídel, závěrných zídek, bloků ložisek, pilířů a sloupů z oceli 10 505 (R) nebo BSt 500 křídel, závěrných zdí</t>
  </si>
  <si>
    <t>https://podminky.urs.cz/item/CS_URS_2022_01/334361226</t>
  </si>
  <si>
    <t>SO 201 Lávka přes Rakovec-položka výkazu výměr 37</t>
  </si>
  <si>
    <t>0,933</t>
  </si>
  <si>
    <t>334361216</t>
  </si>
  <si>
    <t>Výztuž dříků opěr z betonářské oceli 10 505</t>
  </si>
  <si>
    <t>142</t>
  </si>
  <si>
    <t xml:space="preserve">Výztuž betonářská mostních konstrukcí  opěr, úložných prahů, křídel, závěrných zídek, bloků ložisek, pilířů a sloupů z oceli 10 505 (R) nebo BSt 500 dříků opěr</t>
  </si>
  <si>
    <t>https://podminky.urs.cz/item/CS_URS_2022_01/334361216</t>
  </si>
  <si>
    <t>SO 201 Lávka přes Rakovec-položka výkazu výměr 36</t>
  </si>
  <si>
    <t>1,973</t>
  </si>
  <si>
    <t>Vodorovné konstrukce</t>
  </si>
  <si>
    <t>75</t>
  </si>
  <si>
    <t>421321128</t>
  </si>
  <si>
    <t>Mostní nosné konstrukce deskové ze ŽB C 30/37</t>
  </si>
  <si>
    <t>144</t>
  </si>
  <si>
    <t>Mostní železobetonové nosné konstrukce deskové nebo klenbové deskové, z betonu C 30/37</t>
  </si>
  <si>
    <t>https://podminky.urs.cz/item/CS_URS_2022_01/421321128</t>
  </si>
  <si>
    <t>SO 201 Lávka přes Rakovec-položka výkazu výměr 38</t>
  </si>
  <si>
    <t>25,307</t>
  </si>
  <si>
    <t>423351112</t>
  </si>
  <si>
    <t>Bednění podhledu potlačení desky - zřízení</t>
  </si>
  <si>
    <t>146</t>
  </si>
  <si>
    <t xml:space="preserve">Bednění trámové a komorové konstrukce  podhledu potlačení desky zřízení</t>
  </si>
  <si>
    <t>https://podminky.urs.cz/item/CS_URS_2022_01/423351112</t>
  </si>
  <si>
    <t>3,65*(0,85+1,7+0,85)</t>
  </si>
  <si>
    <t>7,25*(0,75+1,55+0,75)</t>
  </si>
  <si>
    <t>77</t>
  </si>
  <si>
    <t>423351212</t>
  </si>
  <si>
    <t>Bednění podhledu potlačení desky - odstranění</t>
  </si>
  <si>
    <t>148</t>
  </si>
  <si>
    <t xml:space="preserve">Bednění trámové a komorové konstrukce  podhledu potlačení desky odstranění</t>
  </si>
  <si>
    <t>https://podminky.urs.cz/item/CS_URS_2022_01/423351212</t>
  </si>
  <si>
    <t>423352121</t>
  </si>
  <si>
    <t>Bednění vnějších boků proměnné výšky - zřízení</t>
  </si>
  <si>
    <t>150</t>
  </si>
  <si>
    <t xml:space="preserve">Bednění trámové a komorové konstrukce  vnějších boků proměnné výšky zřízení</t>
  </si>
  <si>
    <t>https://podminky.urs.cz/item/CS_URS_2022_01/423352121</t>
  </si>
  <si>
    <t>3,65*(0,2+(0,38+0,64)/2*2+0,2)</t>
  </si>
  <si>
    <t>7,25*(0,25+0,64*2+0,25)</t>
  </si>
  <si>
    <t>79</t>
  </si>
  <si>
    <t>423352221</t>
  </si>
  <si>
    <t>Bednění vnějších boků proměnné výšky - odstranění</t>
  </si>
  <si>
    <t>152</t>
  </si>
  <si>
    <t xml:space="preserve">Bednění trámové a komorové konstrukce  vnějších boků proměnné výšky odstranění</t>
  </si>
  <si>
    <t>https://podminky.urs.cz/item/CS_URS_2022_01/423352221</t>
  </si>
  <si>
    <t>421361226</t>
  </si>
  <si>
    <t>Výztuž ŽB deskového mostu z betonářské oceli 10 505</t>
  </si>
  <si>
    <t>154</t>
  </si>
  <si>
    <t xml:space="preserve">Výztuž deskových konstrukcí  z betonářské oceli 10 505 (R) nebo BSt 500 deskového mostu</t>
  </si>
  <si>
    <t>https://podminky.urs.cz/item/CS_URS_2022_01/421361226</t>
  </si>
  <si>
    <t>SO 201 Lávka přes Rakovec-položka výkazu výměr 39</t>
  </si>
  <si>
    <t>4,555</t>
  </si>
  <si>
    <t>81</t>
  </si>
  <si>
    <t>421371131</t>
  </si>
  <si>
    <t>Výztuž předpínací nosné konstrukce mostů kabely pro vnitřní nebo vnější předpětí</t>
  </si>
  <si>
    <t>-800285748</t>
  </si>
  <si>
    <t xml:space="preserve">Výztuž předpínací nosné konstrukce mostů  předpínací kabely pro vnitřní nebo vnější předpětí</t>
  </si>
  <si>
    <t>https://podminky.urs.cz/item/CS_URS_2022_01/421371131</t>
  </si>
  <si>
    <t>SO 201 Lávka přes Rakovec-položka výkazu výměr 40</t>
  </si>
  <si>
    <t>0,757</t>
  </si>
  <si>
    <t>421374116</t>
  </si>
  <si>
    <t>Kabelová chránička pro nesoudržné předpínání hladká HDPE pro předpínací výztuž nosné konstrukce mostů D do 80 mm</t>
  </si>
  <si>
    <t>-257161444</t>
  </si>
  <si>
    <t xml:space="preserve">Výztuž předpínací nosné konstrukce mostů  kabelová chránička pro nesoudržné předpínání hladká HDPE, vnitřního průměru do 80 mm</t>
  </si>
  <si>
    <t>https://podminky.urs.cz/item/CS_URS_2022_01/421374116</t>
  </si>
  <si>
    <t>17,82*4</t>
  </si>
  <si>
    <t>83</t>
  </si>
  <si>
    <t>42137221R</t>
  </si>
  <si>
    <t>Uložení předpínacích kabelů nosné konstrukce mostů soudržných do dl 15 m - 9 lan</t>
  </si>
  <si>
    <t>160</t>
  </si>
  <si>
    <t>31459101</t>
  </si>
  <si>
    <t>lano předpínací ocelové poplastované D 15,7 mm</t>
  </si>
  <si>
    <t>162</t>
  </si>
  <si>
    <t>17,82*9*4</t>
  </si>
  <si>
    <t>85</t>
  </si>
  <si>
    <t>42137631R</t>
  </si>
  <si>
    <t>Napínání předpínacích kabelů nosné konstrukce mostů soudržných i nesoudržných délky do 15 m 9-lanových</t>
  </si>
  <si>
    <t>-1639817707</t>
  </si>
  <si>
    <t xml:space="preserve">Výztuž předpínací nosné konstrukce mostů  napínání kabelů soudržných i nesoudržných, délky do 15 m 9-lanových</t>
  </si>
  <si>
    <t>42137711R</t>
  </si>
  <si>
    <t>Zřízení kotev svazku předpínací výztuže nosné konstrukce mostů 9 lan</t>
  </si>
  <si>
    <t>166</t>
  </si>
  <si>
    <t>87</t>
  </si>
  <si>
    <t>421378121</t>
  </si>
  <si>
    <t>Injektáž cementovou maltou chrániček předpínací výztuže nosné konstrukce mostů D do 80 mm</t>
  </si>
  <si>
    <t>-382582040</t>
  </si>
  <si>
    <t xml:space="preserve">Výztuž předpínací nosné konstrukce mostů  injektáž cementovou maltou chrániček, vnitřního průměru do 80 mm</t>
  </si>
  <si>
    <t>https://podminky.urs.cz/item/CS_URS_2022_01/421378121</t>
  </si>
  <si>
    <t>71,28</t>
  </si>
  <si>
    <t>88</t>
  </si>
  <si>
    <t>936171121</t>
  </si>
  <si>
    <t>Osazení kovových doplňků mostního vybavení - svorníků a šroubů s matkou do otvorů</t>
  </si>
  <si>
    <t>170</t>
  </si>
  <si>
    <t xml:space="preserve">Osazení kovových doplňků mostního vybavení jednotlivě  svorníků a šroubů s matkou do otvorů</t>
  </si>
  <si>
    <t>https://podminky.urs.cz/item/CS_URS_2022_01/936171121</t>
  </si>
  <si>
    <t>89</t>
  </si>
  <si>
    <t>421379211</t>
  </si>
  <si>
    <t>Obetonování kotev předpínací výztuže nosné konstrukce mostů včetně bednění</t>
  </si>
  <si>
    <t>172</t>
  </si>
  <si>
    <t xml:space="preserve">Výztuž předpínací nosné konstrukce mostů  obetonování kotev včetně bednění</t>
  </si>
  <si>
    <t>https://podminky.urs.cz/item/CS_URS_2022_01/421379211</t>
  </si>
  <si>
    <t>451315134</t>
  </si>
  <si>
    <t>Podkladní nebo výplňová vrstva z betonu C 12/15 tl do 200 mm</t>
  </si>
  <si>
    <t>174</t>
  </si>
  <si>
    <t xml:space="preserve">Podkladní a výplňové vrstvy z betonu prostého  tloušťky do 200 mm, z betonu C 12/15</t>
  </si>
  <si>
    <t>https://podminky.urs.cz/item/CS_URS_2022_01/451315134</t>
  </si>
  <si>
    <t>SO 201 Lávka přes Rakovec-položka výkazu výměr 41</t>
  </si>
  <si>
    <t>"PŘEPOČET NA TL 200MM"0,338/0,2</t>
  </si>
  <si>
    <t>SO 201 Lávka přes Rakovec-položka výkazu výměr 42</t>
  </si>
  <si>
    <t>"PŘEPOČET NA TL 200MM"6,174/0,2</t>
  </si>
  <si>
    <t>91</t>
  </si>
  <si>
    <t>451315111</t>
  </si>
  <si>
    <t>Podkladní nebo vyrovnávací vrstva z betonu C25/30 tl 100 mm</t>
  </si>
  <si>
    <t>176</t>
  </si>
  <si>
    <t xml:space="preserve">Podkladní nebo vyrovnávací vrstva z betonu prostého  tř. C 25/30, ve vrstvě do 100 mm</t>
  </si>
  <si>
    <t>https://podminky.urs.cz/item/CS_URS_2022_01/451315111</t>
  </si>
  <si>
    <t>SO 201 Lávka přes Rakovec-položka výkazu výměr 43</t>
  </si>
  <si>
    <t>"PŘEPOČET NA TL 100MM"20,884/0,1</t>
  </si>
  <si>
    <t>SO 201 Lávka přes Rakovec-položka výkazu výměr 44</t>
  </si>
  <si>
    <t>"PŘEPOČET NA TL 100MM"4,205/0,1</t>
  </si>
  <si>
    <t>451351111</t>
  </si>
  <si>
    <t>Bednění podkladní vrtací šablony základu z hranolů a prken hloubky do 300 mm - zřízení</t>
  </si>
  <si>
    <t>178</t>
  </si>
  <si>
    <t xml:space="preserve">Bednění podkladní vrtací šablony základu z hranolů a prken  hloubky do 300 mm zřízení</t>
  </si>
  <si>
    <t>https://podminky.urs.cz/item/CS_URS_2022_01/451351111</t>
  </si>
  <si>
    <t>SO 201 Lávka přes Rakovec-položka výkazu výměr 45</t>
  </si>
  <si>
    <t>(3*2*0,15+3,7*2*0,15)*2</t>
  </si>
  <si>
    <t>93</t>
  </si>
  <si>
    <t>451351211</t>
  </si>
  <si>
    <t>Bednění podkladní vrtací šablony základu z hranolů a prken hloubky do 300 mm - odstranění</t>
  </si>
  <si>
    <t>180</t>
  </si>
  <si>
    <t xml:space="preserve">Bednění podkladní vrtací šablony základu z hranolů a prken  hloubky do 300 mm odstranění</t>
  </si>
  <si>
    <t>https://podminky.urs.cz/item/CS_URS_2022_01/451351211</t>
  </si>
  <si>
    <t>278382521</t>
  </si>
  <si>
    <t>Základ pod stroje z ŽB do 5 m3 tř. C 12/15 složitosti I</t>
  </si>
  <si>
    <t>182</t>
  </si>
  <si>
    <t xml:space="preserve">Základy pod stroje nebo technologická zařízení z betonu  s bedněním, odbedněním, bez úpravy povrchu z betonu železového objemu souvislé základové konstrukce do 5 m3 tř. C 12/15, složitosti I</t>
  </si>
  <si>
    <t>https://podminky.urs.cz/item/CS_URS_2022_01/278382521</t>
  </si>
  <si>
    <t>3,33</t>
  </si>
  <si>
    <t>95</t>
  </si>
  <si>
    <t>380361011</t>
  </si>
  <si>
    <t>Výztuž kompletních konstrukcí ČOV, nádrží nebo vodojemů ze svařovaných sítí KARI</t>
  </si>
  <si>
    <t>184</t>
  </si>
  <si>
    <t xml:space="preserve">Výztuž kompletních konstrukcí čistíren odpadních vod, nádrží, vodojemů, kanálů  ze svařovaných sítí z drátů typu KARI</t>
  </si>
  <si>
    <t>https://podminky.urs.cz/item/CS_URS_2022_01/380361011</t>
  </si>
  <si>
    <t>SO 201 Lávka přes Rakovec-položka výkazu výměr 46</t>
  </si>
  <si>
    <t>0,123</t>
  </si>
  <si>
    <t>21234111R</t>
  </si>
  <si>
    <t>Podklad a výplň mezerovitým betonem</t>
  </si>
  <si>
    <t>186</t>
  </si>
  <si>
    <t>SO 201 Lávka přes Rakovec-položka výkazu výměr 48</t>
  </si>
  <si>
    <t>16,316</t>
  </si>
  <si>
    <t>97</t>
  </si>
  <si>
    <t>463211121</t>
  </si>
  <si>
    <t>Rovnanina z lomového kamene s vyplněním spár a dutin těženým kamenivem</t>
  </si>
  <si>
    <t>188</t>
  </si>
  <si>
    <t xml:space="preserve">Rovnanina z lomového kamene neopracovaného tříděného  pro všechny tloušťky rovnaniny, bez vypracování líce s vyplněním spár a dutin těženým kamenivem</t>
  </si>
  <si>
    <t>https://podminky.urs.cz/item/CS_URS_2022_01/463211121</t>
  </si>
  <si>
    <t>SO 201 Lávka přes Rakovec-položka výkazu výměr 47</t>
  </si>
  <si>
    <t>31,364</t>
  </si>
  <si>
    <t>98</t>
  </si>
  <si>
    <t>465513157</t>
  </si>
  <si>
    <t>Dlažba svahu u opěr z upraveného lomového žulového kamene tl 200 mm do lože C 25/30 pl přes 10 m2</t>
  </si>
  <si>
    <t>190</t>
  </si>
  <si>
    <t xml:space="preserve">Dlažba svahu u mostních opěr z upraveného lomového žulového kamene  s vyspárováním maltou MC 25, šíře spáry 15 mm do betonového lože C 25/30 tloušťky 200 mm, plochy přes 10 m2</t>
  </si>
  <si>
    <t>https://podminky.urs.cz/item/CS_URS_2022_01/465513157</t>
  </si>
  <si>
    <t>SO 201 Lávka přes Rakovec-položka výkazu výměr 49</t>
  </si>
  <si>
    <t>27,845/0,2</t>
  </si>
  <si>
    <t>SO 201 Lávka přes Rakovec-položka výkazu výměr 50</t>
  </si>
  <si>
    <t>5,606/0,2</t>
  </si>
  <si>
    <t>99</t>
  </si>
  <si>
    <t>452318510</t>
  </si>
  <si>
    <t>Zajišťovací práh z betonu prostého se zvýšenými nároky na prostředí</t>
  </si>
  <si>
    <t>192</t>
  </si>
  <si>
    <t>Zajišťovací práh z betonu prostého se zvýšenými nároky na prostředí na dně a ve svahu melioračních kanálů s patkami nebo bez patek</t>
  </si>
  <si>
    <t>https://podminky.urs.cz/item/CS_URS_2022_01/452318510</t>
  </si>
  <si>
    <t>SO 201 Lávka přes Rakovec-položka výkazu výměr 51</t>
  </si>
  <si>
    <t>33,329</t>
  </si>
  <si>
    <t>SO 201 Lávka přes Rakovec-položka výkazu výměr 52</t>
  </si>
  <si>
    <t>1,934</t>
  </si>
  <si>
    <t>Kryty pozemních komunikací letišť a ploch z kameniva nebo živičné</t>
  </si>
  <si>
    <t>451315135</t>
  </si>
  <si>
    <t>Podkladní nebo výplňová vrstva z betonu C 16/20 tl do 200 mm</t>
  </si>
  <si>
    <t>194</t>
  </si>
  <si>
    <t xml:space="preserve">Podkladní a výplňové vrstvy z betonu prostého  tloušťky do 200 mm, z betonu C 16/20</t>
  </si>
  <si>
    <t>https://podminky.urs.cz/item/CS_URS_2022_01/451315135</t>
  </si>
  <si>
    <t>0,54</t>
  </si>
  <si>
    <t>Kryty pozemních komunikací, letišť a ploch dlážděné</t>
  </si>
  <si>
    <t>101</t>
  </si>
  <si>
    <t>591241111</t>
  </si>
  <si>
    <t>Kladení dlažby z kostek drobných z kamene na MC tl 50 mm</t>
  </si>
  <si>
    <t>196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</si>
  <si>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</si>
  <si>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https://podminky.urs.cz/item/CS_URS_2022_01/591241111</t>
  </si>
  <si>
    <t>SO 201 Lávka přes Rakovec-položka výkazu výměr 54</t>
  </si>
  <si>
    <t>2,7</t>
  </si>
  <si>
    <t>58381007</t>
  </si>
  <si>
    <t>kostka štípaná dlažební žula drobná 8/10</t>
  </si>
  <si>
    <t>1196323352</t>
  </si>
  <si>
    <t>P</t>
  </si>
  <si>
    <t>Poznámka k položce:_x000d_
1 t = 4,5 m2</t>
  </si>
  <si>
    <t>2,7*1,01</t>
  </si>
  <si>
    <t>103</t>
  </si>
  <si>
    <t>599141111</t>
  </si>
  <si>
    <t>Vyplnění spár mezi silničními dílci živičnou zálivkou</t>
  </si>
  <si>
    <t>200</t>
  </si>
  <si>
    <t xml:space="preserve">Vyplnění spár mezi silničními dílci jakékoliv tloušťky  živičnou zálivkou</t>
  </si>
  <si>
    <t>https://podminky.urs.cz/item/CS_URS_2022_01/599141111</t>
  </si>
  <si>
    <t>SO 201 Lávka přes Rakovec-položka výkazu výměr 55</t>
  </si>
  <si>
    <t>60,4</t>
  </si>
  <si>
    <t>Potrubí z trub betonových</t>
  </si>
  <si>
    <t>24211111R</t>
  </si>
  <si>
    <t>Osazení pláště kopané studny z betonových skruží celokruhových DN 0,6 m</t>
  </si>
  <si>
    <t>202</t>
  </si>
  <si>
    <t>SO 201 Lávka přes Rakovec-položka výkazu výměr 66</t>
  </si>
  <si>
    <t>4*0,8</t>
  </si>
  <si>
    <t>105</t>
  </si>
  <si>
    <t>59225330R</t>
  </si>
  <si>
    <t>skruž betonová studňová kruhová D60 v 80 cm</t>
  </si>
  <si>
    <t>204</t>
  </si>
  <si>
    <t>4*1,01</t>
  </si>
  <si>
    <t>Doplňující konstrukce a práce pozemních komunikací, letišť a ploch</t>
  </si>
  <si>
    <t>911121211</t>
  </si>
  <si>
    <t>Výroba ocelového zábradli při opravách mostů</t>
  </si>
  <si>
    <t>206</t>
  </si>
  <si>
    <t>Oprava ocelového zábradlí svařovaného nebo šroubovaného výroba</t>
  </si>
  <si>
    <t>https://podminky.urs.cz/item/CS_URS_2022_01/911121211</t>
  </si>
  <si>
    <t>SO 201 Lávka přes Rakovec-položka výkazu výměr 67</t>
  </si>
  <si>
    <t>41,86</t>
  </si>
  <si>
    <t>107</t>
  </si>
  <si>
    <t>911121311</t>
  </si>
  <si>
    <t>Montáž ocelového zábradli při opravách mostů</t>
  </si>
  <si>
    <t>208</t>
  </si>
  <si>
    <t>Oprava ocelového zábradlí svařovaného nebo šroubovaného montáž</t>
  </si>
  <si>
    <t>https://podminky.urs.cz/item/CS_URS_2022_01/911121311</t>
  </si>
  <si>
    <t>55391500R</t>
  </si>
  <si>
    <t>Mostní zábradlí se svislou výplní včetně předepsané povrchové úpravy</t>
  </si>
  <si>
    <t>210</t>
  </si>
  <si>
    <t>109</t>
  </si>
  <si>
    <t>93617112R</t>
  </si>
  <si>
    <t>Osazení kovových doplňků mostního vybavení - desky do 15 kg přichycené šrouby včetně dodání</t>
  </si>
  <si>
    <t>212</t>
  </si>
  <si>
    <t>předpoklad</t>
  </si>
  <si>
    <t>953961113</t>
  </si>
  <si>
    <t>Kotvy chemickým tmelem M 12 hl 110 mm do betonu, ŽB nebo kamene s vyvrtáním otvoru</t>
  </si>
  <si>
    <t>214</t>
  </si>
  <si>
    <t xml:space="preserve">Kotvy chemické s vyvrtáním otvoru  do betonu, železobetonu nebo tvrdého kamene tmel, velikost M 12, hloubka 110 mm</t>
  </si>
  <si>
    <t>https://podminky.urs.cz/item/CS_URS_2022_01/953961113</t>
  </si>
  <si>
    <t>20*4</t>
  </si>
  <si>
    <t>111</t>
  </si>
  <si>
    <t>451476121</t>
  </si>
  <si>
    <t>Podkladní vrstva plastbetonová tixotropní první vrstva tl 10 mm</t>
  </si>
  <si>
    <t>216</t>
  </si>
  <si>
    <t xml:space="preserve">Podkladní vrstva plastbetonová  tixotropní, tloušťky do 10 mm první vrstva</t>
  </si>
  <si>
    <t>https://podminky.urs.cz/item/CS_URS_2022_01/451476121</t>
  </si>
  <si>
    <t>20*0,25*0,25</t>
  </si>
  <si>
    <t>93656111R</t>
  </si>
  <si>
    <t>Nivelační značka na konstrukci</t>
  </si>
  <si>
    <t>218</t>
  </si>
  <si>
    <t>SO 201 Lávka přes Rakovec-položka výkazu výměr 68</t>
  </si>
  <si>
    <t>113</t>
  </si>
  <si>
    <t>914112111</t>
  </si>
  <si>
    <t>Tabulka s označením evidenčního čísla mostu</t>
  </si>
  <si>
    <t>220</t>
  </si>
  <si>
    <t xml:space="preserve">Tabulka s označením evidenčního čísla mostu  na sloupek</t>
  </si>
  <si>
    <t>https://podminky.urs.cz/item/CS_URS_2022_01/914112111</t>
  </si>
  <si>
    <t>SO 201 Lávka přes Rakovec-položka výkazu výměr 69</t>
  </si>
  <si>
    <t>275313611</t>
  </si>
  <si>
    <t>Základové patky z betonu tř. C 16/20</t>
  </si>
  <si>
    <t>222</t>
  </si>
  <si>
    <t>Základy z betonu prostého patky a bloky z betonu kamenem neprokládaného tř. C 16/20</t>
  </si>
  <si>
    <t>https://podminky.urs.cz/item/CS_URS_2022_01/275313611</t>
  </si>
  <si>
    <t>SO 201 Lávka přes Rakovec-položka výkazu výměr 70</t>
  </si>
  <si>
    <t>4*0,5*0,5*0,7</t>
  </si>
  <si>
    <t>115</t>
  </si>
  <si>
    <t>914511112</t>
  </si>
  <si>
    <t>Montáž sloupku dopravních značek délky do 3,5 m s betonovým základem a patkou</t>
  </si>
  <si>
    <t>224</t>
  </si>
  <si>
    <t xml:space="preserve">Montáž sloupku dopravních značek  délky do 3,5 m do hliníkové patky</t>
  </si>
  <si>
    <t>https://podminky.urs.cz/item/CS_URS_2022_01/914511112</t>
  </si>
  <si>
    <t>40445235</t>
  </si>
  <si>
    <t>sloupek pro dopravní značku Al D 60mm v 3,5m</t>
  </si>
  <si>
    <t>-1028544283</t>
  </si>
  <si>
    <t>117</t>
  </si>
  <si>
    <t>914111111</t>
  </si>
  <si>
    <t>Montáž svislé dopravní značky do velikosti 1 m2 objímkami na sloupek nebo konzolu</t>
  </si>
  <si>
    <t>228</t>
  </si>
  <si>
    <t xml:space="preserve">Montáž svislé dopravní značky základní  velikosti do 1 m2 objímkami na sloupky nebo konzoly</t>
  </si>
  <si>
    <t>https://podminky.urs.cz/item/CS_URS_2022_01/914111111</t>
  </si>
  <si>
    <t>40445620</t>
  </si>
  <si>
    <t>zákazové, příkazové dopravní značky B1-B34, C1-15 700mm</t>
  </si>
  <si>
    <t>-2130621622</t>
  </si>
  <si>
    <t>119</t>
  </si>
  <si>
    <t>40445647</t>
  </si>
  <si>
    <t>dodatkové tabulky E1, E2a,b , E6, E9, E10 E12c, E17 500x500mm</t>
  </si>
  <si>
    <t>2117986240</t>
  </si>
  <si>
    <t>931992121</t>
  </si>
  <si>
    <t>Výplň dilatačních spár z extrudovaného polystyrénu tl 20 mm</t>
  </si>
  <si>
    <t>234</t>
  </si>
  <si>
    <t xml:space="preserve">Výplň dilatačních spár z polystyrenu  extrudovaného, tloušťky 20 mm</t>
  </si>
  <si>
    <t>https://podminky.urs.cz/item/CS_URS_2022_01/931992121</t>
  </si>
  <si>
    <t>SO 201 Lávka přes Rakovec-položka výkazu výměr 71</t>
  </si>
  <si>
    <t>103,940</t>
  </si>
  <si>
    <t>121</t>
  </si>
  <si>
    <t>931994132</t>
  </si>
  <si>
    <t>Těsnění dilatační spáry betonové konstrukce silikonovým tmelem do pl 4,0 cm2</t>
  </si>
  <si>
    <t>236</t>
  </si>
  <si>
    <t xml:space="preserve">Těsnění spáry betonové konstrukce pásy, profily, tmely  tmelem silikonovým spáry dilatační do 4,0 cm2</t>
  </si>
  <si>
    <t>https://podminky.urs.cz/item/CS_URS_2022_01/931994132</t>
  </si>
  <si>
    <t>SO 201 Lávka přes Rakovec-položka výkazu výměr 72</t>
  </si>
  <si>
    <t>13,779</t>
  </si>
  <si>
    <t>936942121</t>
  </si>
  <si>
    <t>Osazení mostní vpusti 300/300 mm</t>
  </si>
  <si>
    <t>238</t>
  </si>
  <si>
    <t xml:space="preserve">Osazení mostní vpusti a prodlužovací tvarovky  vpusti, velikosti 300/300 mm</t>
  </si>
  <si>
    <t>https://podminky.urs.cz/item/CS_URS_2022_01/936942121</t>
  </si>
  <si>
    <t>SO 201 Lávka přes Rakovec-položka výkazu výměr 74</t>
  </si>
  <si>
    <t>123</t>
  </si>
  <si>
    <t>55241700R</t>
  </si>
  <si>
    <t>ATYPICKÝ mostní odvodňovače na mostní konstrukci, včetně vyústění pod nosnou konstrukcí lávky</t>
  </si>
  <si>
    <t>240</t>
  </si>
  <si>
    <t>936942211</t>
  </si>
  <si>
    <t>Zhotovení tabulky s letopočtem opravy mostu vložením šablony do bednění</t>
  </si>
  <si>
    <t>242</t>
  </si>
  <si>
    <t>Zhotovení tabulky s letopočtem opravy nebo větší údržby vložením šablony do bednění</t>
  </si>
  <si>
    <t>https://podminky.urs.cz/item/CS_URS_2022_01/936942211</t>
  </si>
  <si>
    <t>SO 201 Lávka přes Rakovec-položka výkazu výměr 73</t>
  </si>
  <si>
    <t>125</t>
  </si>
  <si>
    <t>948411111</t>
  </si>
  <si>
    <t>Zřízení podpěrné skruže dočasné kovové z věží výšky do 10 m</t>
  </si>
  <si>
    <t>244</t>
  </si>
  <si>
    <t xml:space="preserve">Podpěrné skruže a podpěry dočasné kovové  zřízení skruží z věží výšky do 10 m</t>
  </si>
  <si>
    <t>https://podminky.urs.cz/item/CS_URS_2022_01/948411111</t>
  </si>
  <si>
    <t>SO 201 Lávka přes Rakovec-položka výkazu výměr 76</t>
  </si>
  <si>
    <t>228,783</t>
  </si>
  <si>
    <t>948411211</t>
  </si>
  <si>
    <t>Odstranění podpěrné skruže dočasné kovové z věží výšky do 10 m</t>
  </si>
  <si>
    <t>246</t>
  </si>
  <si>
    <t xml:space="preserve">Podpěrné skruže a podpěry dočasné kovové  odstranění skruží z věží výšky do 10 m</t>
  </si>
  <si>
    <t>https://podminky.urs.cz/item/CS_URS_2022_01/948411211</t>
  </si>
  <si>
    <t>127</t>
  </si>
  <si>
    <t>948411911</t>
  </si>
  <si>
    <t>Měsíční nájemné podpěrné skruže dočasné kovové z věží výšky do 10 m</t>
  </si>
  <si>
    <t>248</t>
  </si>
  <si>
    <t xml:space="preserve">Podpěrné skruže a podpěry dočasné kovové  měsíční nájemné skruží z věží výšky do 10 m</t>
  </si>
  <si>
    <t>https://podminky.urs.cz/item/CS_URS_2022_01/948411911</t>
  </si>
  <si>
    <t>2 měsíce</t>
  </si>
  <si>
    <t>228,783*2</t>
  </si>
  <si>
    <t>R-091-003</t>
  </si>
  <si>
    <t>Komplet provedení ochranné konstrukce proti pádu stavebního materiálu do toku vodoteče</t>
  </si>
  <si>
    <t>250</t>
  </si>
  <si>
    <t>SO 201 Lávka přes Rakovec-položka výkazu výměr 75</t>
  </si>
  <si>
    <t>79,75</t>
  </si>
  <si>
    <t>Bourání konstrukcí</t>
  </si>
  <si>
    <t>129</t>
  </si>
  <si>
    <t>961051111</t>
  </si>
  <si>
    <t>Bourání mostních základů z ŽB</t>
  </si>
  <si>
    <t>252</t>
  </si>
  <si>
    <t>Bourání mostních konstrukcí základů ze železového betonu</t>
  </si>
  <si>
    <t>https://podminky.urs.cz/item/CS_URS_2022_01/961051111</t>
  </si>
  <si>
    <t>SO 201 Lávka přes Rakovec-položka výkazu výměr 77</t>
  </si>
  <si>
    <t>3,330</t>
  </si>
  <si>
    <t>997221611</t>
  </si>
  <si>
    <t>Nakládání suti na dopravní prostředky pro vodorovnou dopravu</t>
  </si>
  <si>
    <t>254</t>
  </si>
  <si>
    <t xml:space="preserve">Nakládání na dopravní prostředky  pro vodorovnou dopravu suti</t>
  </si>
  <si>
    <t>https://podminky.urs.cz/item/CS_URS_2022_01/997221611</t>
  </si>
  <si>
    <t>3,33*2,4</t>
  </si>
  <si>
    <t>131</t>
  </si>
  <si>
    <t>997221561</t>
  </si>
  <si>
    <t>Vodorovná doprava suti z kusových materiálů do 1 km</t>
  </si>
  <si>
    <t>256</t>
  </si>
  <si>
    <t xml:space="preserve">Vodorovná doprava suti  bez naložení, ale se složením a s hrubým urovnáním z kusových materiálů, na vzdálenost do 1 km</t>
  </si>
  <si>
    <t>https://podminky.urs.cz/item/CS_URS_2022_01/997221561</t>
  </si>
  <si>
    <t>997221569</t>
  </si>
  <si>
    <t>Příplatek ZKD 1 km u vodorovné dopravy suti z kusových materiálů</t>
  </si>
  <si>
    <t>258</t>
  </si>
  <si>
    <t xml:space="preserve">Vodorovná doprava suti  bez naložení, ale se složením a s hrubým urovnáním Příplatek k ceně za každý další i započatý 1 km přes 1 km</t>
  </si>
  <si>
    <t>https://podminky.urs.cz/item/CS_URS_2022_01/997221569</t>
  </si>
  <si>
    <t>3,33*2,4*19</t>
  </si>
  <si>
    <t>133</t>
  </si>
  <si>
    <t>113107322</t>
  </si>
  <si>
    <t>Odstranění podkladu z kameniva drceného tl přes 100 do 200 mm strojně pl do 50 m2</t>
  </si>
  <si>
    <t>262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</si>
  <si>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</si>
  <si>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</si>
  <si>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>SO 201 Lávka přes Rakovec-položka výkazu výměr 6</t>
  </si>
  <si>
    <t>8,232/0,2</t>
  </si>
  <si>
    <t>997221551</t>
  </si>
  <si>
    <t>Vodorovná doprava suti ze sypkých materiálů do 1 km</t>
  </si>
  <si>
    <t>264</t>
  </si>
  <si>
    <t xml:space="preserve">Vodorovná doprava suti  bez naložení, ale se složením a s hrubým urovnáním ze sypkých materiálů, na vzdálenost do 1 km</t>
  </si>
  <si>
    <t>https://podminky.urs.cz/item/CS_URS_2022_01/997221551</t>
  </si>
  <si>
    <t>8,232/0,2*0,29</t>
  </si>
  <si>
    <t>135</t>
  </si>
  <si>
    <t>997221559</t>
  </si>
  <si>
    <t>Příplatek ZKD 1 km u vodorovné dopravy suti ze sypkých materiálů</t>
  </si>
  <si>
    <t>266</t>
  </si>
  <si>
    <t>https://podminky.urs.cz/item/CS_URS_2022_01/997221559</t>
  </si>
  <si>
    <t>8,232/0,2*0,29*19</t>
  </si>
  <si>
    <t>997221862</t>
  </si>
  <si>
    <t>Poplatek za uložení stavebního odpadu na recyklační skládce (skládkovné) z armovaného betonu pod kódem 17 01 01</t>
  </si>
  <si>
    <t>-729144492</t>
  </si>
  <si>
    <t>Poplatek za uložení stavebního odpadu na recyklační skládce (skládkovné) z armovaného betonu zatříděného do Katalogu odpadů pod kódem 17 01 01</t>
  </si>
  <si>
    <t>https://podminky.urs.cz/item/CS_URS_2022_01/997221862</t>
  </si>
  <si>
    <t>SO 201 Lávka přes Rakovec-položka výkazu výměr 2</t>
  </si>
  <si>
    <t>137</t>
  </si>
  <si>
    <t>997221873</t>
  </si>
  <si>
    <t>1529230386</t>
  </si>
  <si>
    <t>https://podminky.urs.cz/item/CS_URS_2022_01/997221873</t>
  </si>
  <si>
    <t>SO 201 Lávka přes Rakovec-položka výkazu výměr 3</t>
  </si>
  <si>
    <t>998</t>
  </si>
  <si>
    <t>Přesun hmot</t>
  </si>
  <si>
    <t>998212111</t>
  </si>
  <si>
    <t>Přesun hmot pro mosty zděné, monolitické betonové nebo ocelové v do 20 m</t>
  </si>
  <si>
    <t>270</t>
  </si>
  <si>
    <t xml:space="preserve">Přesun hmot pro mosty zděné, betonové monolitické, spřažené ocelobetonové nebo kovové  vodorovná dopravní vzdálenost do 100 m výška mostu do 20 m</t>
  </si>
  <si>
    <t>https://podminky.urs.cz/item/CS_URS_2022_01/998212111</t>
  </si>
  <si>
    <t>PSV</t>
  </si>
  <si>
    <t>Práce a dodávky PSV</t>
  </si>
  <si>
    <t>711</t>
  </si>
  <si>
    <t>Izolace proti vodě</t>
  </si>
  <si>
    <t>139</t>
  </si>
  <si>
    <t>711112001</t>
  </si>
  <si>
    <t>Provedení izolace proti zemní vlhkosti svislé za studena nátěrem penetračním</t>
  </si>
  <si>
    <t>272</t>
  </si>
  <si>
    <t xml:space="preserve">Provedení izolace proti zemní vlhkosti natěradly a tmely za studena  na ploše svislé S nátěrem penetračním</t>
  </si>
  <si>
    <t>https://podminky.urs.cz/item/CS_URS_2022_01/711112001</t>
  </si>
  <si>
    <t>SO 201 Lávka přes Rakovec-položka výkazu výměr 56</t>
  </si>
  <si>
    <t>36,546</t>
  </si>
  <si>
    <t>SO 201 Lávka přes Rakovec-položka výkazu výměr 57</t>
  </si>
  <si>
    <t>30,028</t>
  </si>
  <si>
    <t>SO 201 Lávka přes Rakovec-položka výkazu výměr 58</t>
  </si>
  <si>
    <t>37,366</t>
  </si>
  <si>
    <t>111631500</t>
  </si>
  <si>
    <t>lak penetrační asfaltový</t>
  </si>
  <si>
    <t>-944261806</t>
  </si>
  <si>
    <t>Poznámka k položce:_x000d_
Spotřeba 0,3-0,4kg/m2</t>
  </si>
  <si>
    <t>SO 201 Lávka přes Rakovec-položka výkazu výměr 64</t>
  </si>
  <si>
    <t>56,7</t>
  </si>
  <si>
    <t>160,640*0,0004</t>
  </si>
  <si>
    <t>141</t>
  </si>
  <si>
    <t>711112002</t>
  </si>
  <si>
    <t>Provedení izolace proti zemní vlhkosti svislé za studena lakem asfaltovým</t>
  </si>
  <si>
    <t>276</t>
  </si>
  <si>
    <t xml:space="preserve">Provedení izolace proti zemní vlhkosti natěradly a tmely za studena  na ploše svislé S nátěrem lakem asfaltovým</t>
  </si>
  <si>
    <t>https://podminky.urs.cz/item/CS_URS_2022_01/711112002</t>
  </si>
  <si>
    <t>SO 201 Lávka přes Rakovec-položka výkazu výměr 59</t>
  </si>
  <si>
    <t>22,278*2</t>
  </si>
  <si>
    <t>11163152</t>
  </si>
  <si>
    <t>lak hydroizolační asfaltový</t>
  </si>
  <si>
    <t>1713120604</t>
  </si>
  <si>
    <t>22,278*2*0,0005</t>
  </si>
  <si>
    <t>143</t>
  </si>
  <si>
    <t>113156201</t>
  </si>
  <si>
    <t>Bezprašné tryskání ocelovými broky vodorovných ploch od 10 m2 do 150 m2</t>
  </si>
  <si>
    <t>280</t>
  </si>
  <si>
    <t>Tryskání ocelovými broky vodorovných konstrukcí, plochy přes 10 do 150 m2</t>
  </si>
  <si>
    <t>https://podminky.urs.cz/item/CS_URS_2022_01/113156201</t>
  </si>
  <si>
    <t>711142559</t>
  </si>
  <si>
    <t>Provedení izolace proti zemní vlhkosti pásy přitavením svislé NAIP</t>
  </si>
  <si>
    <t>282</t>
  </si>
  <si>
    <t xml:space="preserve">Provedení izolace proti zemní vlhkosti pásy přitavením  NAIP na ploše svislé S</t>
  </si>
  <si>
    <t>https://podminky.urs.cz/item/CS_URS_2022_01/711142559</t>
  </si>
  <si>
    <t>SO 201 Lávka přes Rakovec-položka výkazu výměr 60</t>
  </si>
  <si>
    <t>SO 201 Lávka přes Rakovec-položka výkazu výměr 61</t>
  </si>
  <si>
    <t>15,088</t>
  </si>
  <si>
    <t>SO 201 Lávka přes Rakovec-položka výkazu výměr 62</t>
  </si>
  <si>
    <t>SO 201 Lávka přes Rakovec-položka výkazu výměr 63</t>
  </si>
  <si>
    <t>145</t>
  </si>
  <si>
    <t>62852124R</t>
  </si>
  <si>
    <t>pás asfaltovaný modifikovaný</t>
  </si>
  <si>
    <t>284</t>
  </si>
  <si>
    <t>15,088*1,1</t>
  </si>
  <si>
    <t>36,546*1,1</t>
  </si>
  <si>
    <t>30,028*1,1</t>
  </si>
  <si>
    <t>711321100R</t>
  </si>
  <si>
    <t>Provedení hydroizolace mostovek vrstva pečetící</t>
  </si>
  <si>
    <t>286</t>
  </si>
  <si>
    <t>147</t>
  </si>
  <si>
    <t>24551510R</t>
  </si>
  <si>
    <t>pečetící vrstva</t>
  </si>
  <si>
    <t>288</t>
  </si>
  <si>
    <t>71138102R</t>
  </si>
  <si>
    <t xml:space="preserve">Provedení hydroizolace mostovek  nátěrem penetračním</t>
  </si>
  <si>
    <t>290</t>
  </si>
  <si>
    <t>149</t>
  </si>
  <si>
    <t>71138101R</t>
  </si>
  <si>
    <t xml:space="preserve">Provedení hydroizolace  mostovek pochůzí 10 mm</t>
  </si>
  <si>
    <t>292</t>
  </si>
  <si>
    <t>711491172</t>
  </si>
  <si>
    <t>Provedení doplňků izolace proti vodě na vodorovné ploše z textilií vrstva ochranná</t>
  </si>
  <si>
    <t>294</t>
  </si>
  <si>
    <t>Provedení doplňků izolace proti vodě textilií na ploše vodorovné V vrstva ochranná</t>
  </si>
  <si>
    <t>https://podminky.urs.cz/item/CS_URS_2022_01/711491172</t>
  </si>
  <si>
    <t>SO 201 Lávka přes Rakovec-položka výkazu výměr 65</t>
  </si>
  <si>
    <t>94,732</t>
  </si>
  <si>
    <t>151</t>
  </si>
  <si>
    <t>69311259R</t>
  </si>
  <si>
    <t>geotextilie ochranná</t>
  </si>
  <si>
    <t>296</t>
  </si>
  <si>
    <t>998711101</t>
  </si>
  <si>
    <t>Přesun hmot tonážní pro izolace proti vodě, vlhkosti a plynům v objektech v do 6 m</t>
  </si>
  <si>
    <t>298</t>
  </si>
  <si>
    <t xml:space="preserve">Přesun hmot pro izolace proti vodě, vlhkosti a plynům  stanovený z hmotnosti přesunovaného materiálu vodorovná dopravní vzdálenost do 50 m v objektech výšky do 6 m</t>
  </si>
  <si>
    <t>https://podminky.urs.cz/item/CS_URS_2022_01/998711101</t>
  </si>
  <si>
    <t>783</t>
  </si>
  <si>
    <t>Dokončovací práce - nátěry</t>
  </si>
  <si>
    <t>153</t>
  </si>
  <si>
    <t>783334201</t>
  </si>
  <si>
    <t>Základní antikorozní jednonásobný epoxidový nátěr zámečnických konstrukcí</t>
  </si>
  <si>
    <t>300</t>
  </si>
  <si>
    <t>Základní antikorozní nátěr zámečnických konstrukcí jednonásobný epoxidový</t>
  </si>
  <si>
    <t>https://podminky.urs.cz/item/CS_URS_2022_01/783334201</t>
  </si>
  <si>
    <t>4,068</t>
  </si>
  <si>
    <t>783337101</t>
  </si>
  <si>
    <t>Krycí jednonásobný epoxidový nátěr zámečnických konstrukcí</t>
  </si>
  <si>
    <t>302</t>
  </si>
  <si>
    <t>Krycí nátěr (email) zámečnických konstrukcí jednonásobný epoxidový</t>
  </si>
  <si>
    <t>https://podminky.urs.cz/item/CS_URS_2022_01/783337101</t>
  </si>
  <si>
    <t xml:space="preserve">1-2 -  SO 201 Lávka přes Rakovec- předpolí- soupis prací</t>
  </si>
  <si>
    <t xml:space="preserve">    1 - Zemní práce</t>
  </si>
  <si>
    <t xml:space="preserve">    5 - Komunikace pozemní</t>
  </si>
  <si>
    <t xml:space="preserve">    9 - Ostatní konstrukce a práce, bourání</t>
  </si>
  <si>
    <t>Zemní práce</t>
  </si>
  <si>
    <t>181951112</t>
  </si>
  <si>
    <t>Úprava pláně v hornině třídy těžitelnosti I, skupiny 1 až 3 se zhutněním strojně</t>
  </si>
  <si>
    <t>839699505</t>
  </si>
  <si>
    <t>https://podminky.urs.cz/item/CS_URS_2022_01/181951112</t>
  </si>
  <si>
    <t>"propojení Zábřeh"</t>
  </si>
  <si>
    <t>"propojení Postřelmov"</t>
  </si>
  <si>
    <t>213141112</t>
  </si>
  <si>
    <t>Zřízení vrstvy z geotextilie v rovině nebo ve sklonu do 1:5 š do 6 m</t>
  </si>
  <si>
    <t>-1904842514</t>
  </si>
  <si>
    <t>https://podminky.urs.cz/item/CS_URS_2022_01/213141112</t>
  </si>
  <si>
    <t>69311068</t>
  </si>
  <si>
    <t>geotextilie netkaná separační, ochranná, filtrační, drenážní PP 300g/m2</t>
  </si>
  <si>
    <t>-48689687</t>
  </si>
  <si>
    <t>10*1,05</t>
  </si>
  <si>
    <t>-1027403825</t>
  </si>
  <si>
    <t>Stabilizace (kamenivo) tl. vrstvy 300 mm</t>
  </si>
  <si>
    <t>10*0,3*1,3</t>
  </si>
  <si>
    <t>Komunikace pozemní</t>
  </si>
  <si>
    <t>564851111</t>
  </si>
  <si>
    <t>Podklad ze štěrkodrtě ŠD tl 150 mm</t>
  </si>
  <si>
    <t>-95172888</t>
  </si>
  <si>
    <t>https://podminky.urs.cz/item/CS_URS_2022_01/564851111</t>
  </si>
  <si>
    <t>10*1,2</t>
  </si>
  <si>
    <t>577134111</t>
  </si>
  <si>
    <t>Asfaltový beton vrstva obrusná ACO 11 (ABS) tř. I tl 40 mm š do 3 m z nemodifikovaného asfaltu</t>
  </si>
  <si>
    <t>-760839434</t>
  </si>
  <si>
    <t>https://podminky.urs.cz/item/CS_URS_2022_01/577134111</t>
  </si>
  <si>
    <t>573211107</t>
  </si>
  <si>
    <t>Postřik živičný spojovací z asfaltu v množství 0,30 kg/m2</t>
  </si>
  <si>
    <t>-1472243682</t>
  </si>
  <si>
    <t>https://podminky.urs.cz/item/CS_URS_2022_01/573211107</t>
  </si>
  <si>
    <t>577155112</t>
  </si>
  <si>
    <t>Asfaltový beton vrstva ložní ACL 16 (ABH) tl 60 mm š do 3 m z nemodifikovaného asfaltu</t>
  </si>
  <si>
    <t>-2085928185</t>
  </si>
  <si>
    <t>https://podminky.urs.cz/item/CS_URS_2022_01/577155112</t>
  </si>
  <si>
    <t>573191111</t>
  </si>
  <si>
    <t>Postřik infiltrační kationaktivní emulzí v množství 1 kg/m2</t>
  </si>
  <si>
    <t>-1520729017</t>
  </si>
  <si>
    <t>https://podminky.urs.cz/item/CS_URS_2022_01/573191111</t>
  </si>
  <si>
    <t>569751111</t>
  </si>
  <si>
    <t>Zpevnění krajnic kamenivem drceným tl 150 mm</t>
  </si>
  <si>
    <t>969448666</t>
  </si>
  <si>
    <t>https://podminky.urs.cz/item/CS_URS_2022_01/569751111</t>
  </si>
  <si>
    <t xml:space="preserve">zpevnění krajnic š. 0,5 m </t>
  </si>
  <si>
    <t>(3+3)*0,5</t>
  </si>
  <si>
    <t>564871111</t>
  </si>
  <si>
    <t>Podklad ze štěrkodrtě ŠD tl 250 mm</t>
  </si>
  <si>
    <t>-2686686</t>
  </si>
  <si>
    <t>https://podminky.urs.cz/item/CS_URS_2022_01/564871111</t>
  </si>
  <si>
    <t>596211211</t>
  </si>
  <si>
    <t>Kladení zámkové dlažby komunikací pro pěší tl 80 mm skupiny A pl do 100 m2</t>
  </si>
  <si>
    <t>90502569</t>
  </si>
  <si>
    <t>https://podminky.urs.cz/item/CS_URS_2022_01/596211211</t>
  </si>
  <si>
    <t>59245020_BF</t>
  </si>
  <si>
    <t>dlažba tvar obdélník betonová 200x100x80mm přírodní, bez fazety</t>
  </si>
  <si>
    <t>-862620252</t>
  </si>
  <si>
    <t>Ostatní konstrukce a práce, bourání</t>
  </si>
  <si>
    <t>916231213</t>
  </si>
  <si>
    <t>Osazení chodníkového obrubníku betonového stojatého s boční opěrou do lože z betonu prostého</t>
  </si>
  <si>
    <t>1175763604</t>
  </si>
  <si>
    <t>https://podminky.urs.cz/item/CS_URS_2022_01/916231213</t>
  </si>
  <si>
    <t>59217017</t>
  </si>
  <si>
    <t>obrubník betonový chodníkový 1000x100x250mm</t>
  </si>
  <si>
    <t>-1983513253</t>
  </si>
  <si>
    <t>998225111</t>
  </si>
  <si>
    <t>Přesun hmot pro pozemní komunikace s krytem z kamene, monolitickým betonovým nebo živičným</t>
  </si>
  <si>
    <t>-1636001229</t>
  </si>
  <si>
    <t>https://podminky.urs.cz/item/CS_URS_2022_01/998225111</t>
  </si>
  <si>
    <t>2 - Vedlejší rozpočtové náklady a ostatní náklady</t>
  </si>
  <si>
    <t>2-1 - Vedlejší rozpočtové náklady a ostatní náklady-soupis prací</t>
  </si>
  <si>
    <t>VRN - Vedlejší rozpočtové náklady</t>
  </si>
  <si>
    <t xml:space="preserve">    960 -   Kompletační činnost</t>
  </si>
  <si>
    <t xml:space="preserve">    OST -  Ostatní náklady</t>
  </si>
  <si>
    <t xml:space="preserve">    0 -  Vedlejší rozpočtové náklady</t>
  </si>
  <si>
    <t>VRN</t>
  </si>
  <si>
    <t>Vedlejší rozpočtové náklady</t>
  </si>
  <si>
    <t>960</t>
  </si>
  <si>
    <t xml:space="preserve">  Kompletační činnost</t>
  </si>
  <si>
    <t>04520300R</t>
  </si>
  <si>
    <t>Kompletační a koordinační činnost na řízení subdodavatelů</t>
  </si>
  <si>
    <t>soubor</t>
  </si>
  <si>
    <t>1024</t>
  </si>
  <si>
    <t>-881943524</t>
  </si>
  <si>
    <t>Poznámka k položce:_x000d_
Náklad zhotovitele na řízení a koordinaci subdodavatelů_x000d_
V případě, že všechny práce budou prováděny vlastními pracovníky, lze tuto položku ocenit nulovou za podmínky, že tato skutečnost bude zapsána do poznámky položky.</t>
  </si>
  <si>
    <t>OST</t>
  </si>
  <si>
    <t xml:space="preserve"> Ostatní náklady</t>
  </si>
  <si>
    <t>012103001</t>
  </si>
  <si>
    <t>Geodetické práce před výstavbou</t>
  </si>
  <si>
    <t>CS ÚRS 2021 01</t>
  </si>
  <si>
    <t>2040294597</t>
  </si>
  <si>
    <t>https://podminky.urs.cz/item/CS_URS_2021_01/012103001</t>
  </si>
  <si>
    <t xml:space="preserve">Poznámka k souboru cen:_x000d_
1. Více informací o volbě, obsahu a způsobu ocenění jednotlivých titulů viz Příloha 01 Průzkumné, geodetické a projektové práce. </t>
  </si>
  <si>
    <t>Poznámka k položce:_x000d_
vytýčení hlavních bodů stavby před zahájením stavebních prací</t>
  </si>
  <si>
    <t>012203001</t>
  </si>
  <si>
    <t>Geodetické práce při provádění stavby</t>
  </si>
  <si>
    <t>-1566623231</t>
  </si>
  <si>
    <t>https://podminky.urs.cz/item/CS_URS_2021_01/012203001</t>
  </si>
  <si>
    <t xml:space="preserve">Poznámka k položce:_x000d_
Dokumentace zakrývaných konstrukcí a liniových staveb geodetickým zaměřením v papírové a elektronické podobě._x000d_
</t>
  </si>
  <si>
    <t>012303001</t>
  </si>
  <si>
    <t>Geodetické práce po výstavbě</t>
  </si>
  <si>
    <t>obor…</t>
  </si>
  <si>
    <t>-74240383</t>
  </si>
  <si>
    <t>https://podminky.urs.cz/item/CS_URS_2021_01/012303001</t>
  </si>
  <si>
    <t>Poznámka k položce:_x000d_
Dokumentace skutečného stavu geodetickým zaměřením v papírové a elektronické podobě viz VOP</t>
  </si>
  <si>
    <t>01230310R</t>
  </si>
  <si>
    <t>Vypracování geometrických plánů</t>
  </si>
  <si>
    <t>970270754</t>
  </si>
  <si>
    <t>Poznámka k položce:_x000d_
Vypracování geometrických plánů podle požadavků KN pro vklad do KN.</t>
  </si>
  <si>
    <t>013254001</t>
  </si>
  <si>
    <t>Dokumentace skutečného provedení stavby</t>
  </si>
  <si>
    <t>oubor…</t>
  </si>
  <si>
    <t>383738521</t>
  </si>
  <si>
    <t>https://podminky.urs.cz/item/CS_URS_2021_01/013254001</t>
  </si>
  <si>
    <t>Poznámka k položce:_x000d_
Dokumentace skutečného provedení v rozsahu dle platné vyhlášky na dokumentaci staveb v počtu dle SOD a VOP (5 x papírově a 1 x elektronicky ve formátu DWG a PDF)</t>
  </si>
  <si>
    <t>01210310R</t>
  </si>
  <si>
    <t>Vytýčení inženýrských sítí</t>
  </si>
  <si>
    <t>952341123</t>
  </si>
  <si>
    <t>Poznámka k položce:_x000d_
Vytýčení inženýrských sítí dotčených nebo souvisejících se stavbou před nebo v průběhu výstavby</t>
  </si>
  <si>
    <t>01325410R</t>
  </si>
  <si>
    <t>Monitoring průběhu výstavby</t>
  </si>
  <si>
    <t>986798185</t>
  </si>
  <si>
    <t>Poznámka k položce:_x000d_
Fotografie nebo videozáznamy zakrývaných konstrukcí a jiných skutečností rozhodných např. pro vícepráce a méněpráce</t>
  </si>
  <si>
    <t>01325420R</t>
  </si>
  <si>
    <t>Pasportizace stávajících objektů</t>
  </si>
  <si>
    <t>-118519532</t>
  </si>
  <si>
    <t>Poznámka k položce:_x000d_
Pasportizace nemovitostí a objektů včetně pozemních komunikací dotčených stavební činností před zahájením a po dokončení stavebních prací včetně fotodokumentace nebo videozáznamu.</t>
  </si>
  <si>
    <t>01328400R</t>
  </si>
  <si>
    <t>Náklady na zpracování a vedení dokumentu KZP</t>
  </si>
  <si>
    <t>-2044600800</t>
  </si>
  <si>
    <t>Poznámka k položce:_x000d_
KZP = kontrolní a zkušební plán zpracovaný do podrobností položek rozpočtu, povinně obsahující všechny zkoušky, revize a měření požadované technickými normami a předpisy ve vztahu k prováděným pracím, dodávkám a službám.</t>
  </si>
  <si>
    <t>01327400R</t>
  </si>
  <si>
    <t>Náklady na realizační (dílenskou) dokumentace</t>
  </si>
  <si>
    <t>-1056965940</t>
  </si>
  <si>
    <t>Poznámka k položce:_x000d_
Náklad zhotovitele na zpracování realizační (dílenské) dokumentace, uzná-li zhotovitel, že ji k realizaci díla potřebuje. Soulad realizační dokumentace se zadávací dokumentací musí být před vlastní realizací odsouhlasena autorským dozorem.</t>
  </si>
  <si>
    <t>04310300R</t>
  </si>
  <si>
    <t xml:space="preserve">Náklady na provedení zkoušek, revizí a měření </t>
  </si>
  <si>
    <t>-63681115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</si>
  <si>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-mostní list, první prohlídka mostu </t>
  </si>
  <si>
    <t>043203003</t>
  </si>
  <si>
    <t>Rozbory celkem</t>
  </si>
  <si>
    <t>34281738</t>
  </si>
  <si>
    <t>https://podminky.urs.cz/item/CS_URS_2021_01/043203003</t>
  </si>
  <si>
    <t xml:space="preserve">Poznámka k souboru cen:_x000d_
1. Více informací o volbě, obsahu a způsobu ocenění jednotlivých titulů viz Příloha 04 Inženýrská činnost. </t>
  </si>
  <si>
    <t>049103001</t>
  </si>
  <si>
    <t>Náklady vzniklé v souvislosti s realizací stavby</t>
  </si>
  <si>
    <t>-580294522</t>
  </si>
  <si>
    <t>https://podminky.urs.cz/item/CS_URS_2021_01/049103001</t>
  </si>
  <si>
    <t>Poznámka k položce:_x000d_
Například:_x000d_
- vyřízení záborů, žádostí o uzavírky_x000d_
- vyřízení stanovisek dotčených orgánů ke kolaudaci_x000d_
- zpracování havarijního a povodňového plánu_x000d_
- jednání s úřady v zastoupení</t>
  </si>
  <si>
    <t>049203001</t>
  </si>
  <si>
    <t>Náklady stanovené zvláštními předpisy</t>
  </si>
  <si>
    <t>-6215622</t>
  </si>
  <si>
    <t>Inženýrská činnost zkoušky a ostatní měření inženýrská činnost ostatní náklady stanovené zvláštními předpisy</t>
  </si>
  <si>
    <t>https://podminky.urs.cz/item/CS_URS_2021_01/049203001</t>
  </si>
  <si>
    <t>Poznámka k položce:_x000d_
Například:_x000d_
- předpisy ČD_x000d_
- předpisy ČEZ_x000d_
- předpisy O2_x000d_
atd.</t>
  </si>
  <si>
    <t>09000100R</t>
  </si>
  <si>
    <t>Náklady na vyhotovení dokumentace k předání stavby</t>
  </si>
  <si>
    <t>262144</t>
  </si>
  <si>
    <t>549753847</t>
  </si>
  <si>
    <t>Poznámka k položce:_x000d_
Náklady spojené s vyhotovením, kopírováním a kopletací všech dokumentů požadovaných v SOD a VOP k předání stavby objenateli.</t>
  </si>
  <si>
    <t>09000105R</t>
  </si>
  <si>
    <t>Ostatní náklady vyplývající ze znění SOD a VOP</t>
  </si>
  <si>
    <t>1524904479</t>
  </si>
  <si>
    <t>Poznámka k položce:_x000d_
Náklady související s plněním povinností zhotovitele požadované v SOD a VOP, např.:_x000d_
- náklady na zřízení bankovních záruk_x000d_
- náklady spojené vypracováním technologických postupů_x000d_
- náklady na vypracování ohlášení změn a změnových listů_x000d_
- náklady spojené s předáním díla _x000d_
- náklady spojené s vyřízením záborů a nájmů pozemků dotčených stavbou_x000d_
- náklady spojené s projednání postupů prací s vlastníky dotčených pozemků nebo osobami či organizacemi které mají právo s těmito pozemky hospodařit atd.</t>
  </si>
  <si>
    <t>09000109R</t>
  </si>
  <si>
    <t>Výpočet zatížitelnosti mostní konstrukce</t>
  </si>
  <si>
    <t>-1872580307</t>
  </si>
  <si>
    <t>Stanovení zatížitelnosti mostní konstrukce dle CSN 73 6222</t>
  </si>
  <si>
    <t>09100210R</t>
  </si>
  <si>
    <t>Publicita projektu - informační tabule</t>
  </si>
  <si>
    <t>29017557</t>
  </si>
  <si>
    <t xml:space="preserve">Poznámka k položce:_x000d_
Informační tabule 2500 x 2000,  u staveb do 10 mil. 1500 x 1000 mm (šxv) s potiskem informací o stavbě l včetně jejich nosné konstrukce. Cena obsahuje  dodávku, montáž,  a demontáž.</t>
  </si>
  <si>
    <t xml:space="preserve"> Vedlejší rozpočtové náklady</t>
  </si>
  <si>
    <t>0300010R1</t>
  </si>
  <si>
    <t>Náklady na zřízení zařízení staveniště v souladu s ZOV</t>
  </si>
  <si>
    <t>1056638814</t>
  </si>
  <si>
    <t>Poznámka k položce:_x000d_
Náklady na dokumentaci ZS, příprava území pro ZS včetně odstranění materiálu a konstrukcí, vybudování odběrný míst, zřízení přípojek energií, vlastní vybudování objektů ZS a provizornich komunikací.</t>
  </si>
  <si>
    <t>0300010R2</t>
  </si>
  <si>
    <t>Náklady na provoz a údržbu zařízení staveniště</t>
  </si>
  <si>
    <t>1795376524</t>
  </si>
  <si>
    <t>Poznámka k položce:_x000d_
Náklady na vybavení objektů, náklady na energie, úklid, údržba, osvětlení, oplocení, opravy na objektech ZS, čištění ploch, zabezpečení staveniště</t>
  </si>
  <si>
    <t>034403001</t>
  </si>
  <si>
    <t>Dopravní značení na staveništi</t>
  </si>
  <si>
    <t>2068333575</t>
  </si>
  <si>
    <t>https://podminky.urs.cz/item/CS_URS_2021_01/034403001</t>
  </si>
  <si>
    <t xml:space="preserve">Poznámka k souboru cen:_x000d_
1. Více informací o volbě, obsahu a způsobu ocenění jednotlivých titulů viz Příloha 03 Zařízení staveniště. </t>
  </si>
  <si>
    <t>039001003</t>
  </si>
  <si>
    <t>Zrušení zařízení staveniště</t>
  </si>
  <si>
    <t>-1755717655</t>
  </si>
  <si>
    <t>https://podminky.urs.cz/item/CS_URS_2021_01/039001003</t>
  </si>
  <si>
    <t xml:space="preserve">Poznámka k souboru cen:_x000d_
1. Více informací o volbě, obsahu a způsobu ocenění jednotlivých titulů viz příslušné Přílohy 01 až 09. </t>
  </si>
  <si>
    <t>Poznámka k položce:_x000d_
odstranění objektu ZS včetně přípojek a jejich odvozu, uvedení pozemku do původního stavu včetně nákladů s tím spojených</t>
  </si>
  <si>
    <t>04140300R</t>
  </si>
  <si>
    <t>Náklady na zajištění kolektivní bezpečnosti osob</t>
  </si>
  <si>
    <t>271191801</t>
  </si>
  <si>
    <t>Poznámka k položce:_x000d_
Náklady na zbudování, údržbu a zrušení:_x000d_
- zabezpečení okrajů konstrukcí proti pádu osob_x000d_
- komunikací pro pohyb osob po staveništi_x000d_
- přechodů přes výkopy _x000d_
- a další prvky kolektivní ocrany osob, pokud nejsou jinde uvedeny</t>
  </si>
  <si>
    <t>079002001</t>
  </si>
  <si>
    <t>Ostatní provozní vlivy</t>
  </si>
  <si>
    <t>soubor…</t>
  </si>
  <si>
    <t>146431826</t>
  </si>
  <si>
    <t>https://podminky.urs.cz/item/CS_URS_2021_01/079002001</t>
  </si>
  <si>
    <t>Poznámka k položce:_x000d_
práce v ochranných pásmech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</si>
</sst>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2101104" TargetMode="External" /><Relationship Id="rId2" Type="http://schemas.openxmlformats.org/officeDocument/2006/relationships/hyperlink" Target="https://podminky.urs.cz/item/CS_URS_2022_01/112201118" TargetMode="External" /><Relationship Id="rId3" Type="http://schemas.openxmlformats.org/officeDocument/2006/relationships/hyperlink" Target="https://podminky.urs.cz/item/CS_URS_2022_01/162201404" TargetMode="External" /><Relationship Id="rId4" Type="http://schemas.openxmlformats.org/officeDocument/2006/relationships/hyperlink" Target="https://podminky.urs.cz/item/CS_URS_2022_01/162201414" TargetMode="External" /><Relationship Id="rId5" Type="http://schemas.openxmlformats.org/officeDocument/2006/relationships/hyperlink" Target="https://podminky.urs.cz/item/CS_URS_2022_01/162201424" TargetMode="External" /><Relationship Id="rId6" Type="http://schemas.openxmlformats.org/officeDocument/2006/relationships/hyperlink" Target="https://podminky.urs.cz/item/CS_URS_2022_01/162301934" TargetMode="External" /><Relationship Id="rId7" Type="http://schemas.openxmlformats.org/officeDocument/2006/relationships/hyperlink" Target="https://podminky.urs.cz/item/CS_URS_2022_01/162301954" TargetMode="External" /><Relationship Id="rId8" Type="http://schemas.openxmlformats.org/officeDocument/2006/relationships/hyperlink" Target="https://podminky.urs.cz/item/CS_URS_2022_01/162301974" TargetMode="External" /><Relationship Id="rId9" Type="http://schemas.openxmlformats.org/officeDocument/2006/relationships/hyperlink" Target="https://podminky.urs.cz/item/CS_URS_2022_01/938121111" TargetMode="External" /><Relationship Id="rId10" Type="http://schemas.openxmlformats.org/officeDocument/2006/relationships/hyperlink" Target="https://podminky.urs.cz/item/CS_URS_2022_01/162301501" TargetMode="External" /><Relationship Id="rId11" Type="http://schemas.openxmlformats.org/officeDocument/2006/relationships/hyperlink" Target="https://podminky.urs.cz/item/CS_URS_2022_01/111209111" TargetMode="External" /><Relationship Id="rId12" Type="http://schemas.openxmlformats.org/officeDocument/2006/relationships/hyperlink" Target="https://podminky.urs.cz/item/CS_URS_2022_01/112111111" TargetMode="External" /><Relationship Id="rId13" Type="http://schemas.openxmlformats.org/officeDocument/2006/relationships/hyperlink" Target="https://podminky.urs.cz/item/CS_URS_2022_01/112211113" TargetMode="External" /><Relationship Id="rId14" Type="http://schemas.openxmlformats.org/officeDocument/2006/relationships/hyperlink" Target="https://podminky.urs.cz/item/CS_URS_2022_01/115101201" TargetMode="External" /><Relationship Id="rId15" Type="http://schemas.openxmlformats.org/officeDocument/2006/relationships/hyperlink" Target="https://podminky.urs.cz/item/CS_URS_2022_01/115101301" TargetMode="External" /><Relationship Id="rId16" Type="http://schemas.openxmlformats.org/officeDocument/2006/relationships/hyperlink" Target="https://podminky.urs.cz/item/CS_URS_2022_01/121151103" TargetMode="External" /><Relationship Id="rId17" Type="http://schemas.openxmlformats.org/officeDocument/2006/relationships/hyperlink" Target="https://podminky.urs.cz/item/CS_URS_2022_01/124253101" TargetMode="External" /><Relationship Id="rId18" Type="http://schemas.openxmlformats.org/officeDocument/2006/relationships/hyperlink" Target="https://podminky.urs.cz/item/CS_URS_2022_01/124253119" TargetMode="External" /><Relationship Id="rId19" Type="http://schemas.openxmlformats.org/officeDocument/2006/relationships/hyperlink" Target="https://podminky.urs.cz/item/CS_URS_2022_01/131351103" TargetMode="External" /><Relationship Id="rId20" Type="http://schemas.openxmlformats.org/officeDocument/2006/relationships/hyperlink" Target="https://podminky.urs.cz/item/CS_URS_2022_01/167151111" TargetMode="External" /><Relationship Id="rId21" Type="http://schemas.openxmlformats.org/officeDocument/2006/relationships/hyperlink" Target="https://podminky.urs.cz/item/CS_URS_2022_01/162351104" TargetMode="External" /><Relationship Id="rId22" Type="http://schemas.openxmlformats.org/officeDocument/2006/relationships/hyperlink" Target="https://podminky.urs.cz/item/CS_URS_2022_01/162751117" TargetMode="External" /><Relationship Id="rId23" Type="http://schemas.openxmlformats.org/officeDocument/2006/relationships/hyperlink" Target="https://podminky.urs.cz/item/CS_URS_2022_01/162751119" TargetMode="External" /><Relationship Id="rId24" Type="http://schemas.openxmlformats.org/officeDocument/2006/relationships/hyperlink" Target="https://podminky.urs.cz/item/CS_URS_2022_01/171201231" TargetMode="External" /><Relationship Id="rId25" Type="http://schemas.openxmlformats.org/officeDocument/2006/relationships/hyperlink" Target="https://podminky.urs.cz/item/CS_URS_2022_01/172152101" TargetMode="External" /><Relationship Id="rId26" Type="http://schemas.openxmlformats.org/officeDocument/2006/relationships/hyperlink" Target="https://podminky.urs.cz/item/CS_URS_2022_01/461991111" TargetMode="External" /><Relationship Id="rId27" Type="http://schemas.openxmlformats.org/officeDocument/2006/relationships/hyperlink" Target="https://podminky.urs.cz/item/CS_URS_2022_01/171153101" TargetMode="External" /><Relationship Id="rId28" Type="http://schemas.openxmlformats.org/officeDocument/2006/relationships/hyperlink" Target="https://podminky.urs.cz/item/CS_URS_2022_01/174101101" TargetMode="External" /><Relationship Id="rId29" Type="http://schemas.openxmlformats.org/officeDocument/2006/relationships/hyperlink" Target="https://podminky.urs.cz/item/CS_URS_2022_01/181111111" TargetMode="External" /><Relationship Id="rId30" Type="http://schemas.openxmlformats.org/officeDocument/2006/relationships/hyperlink" Target="https://podminky.urs.cz/item/CS_URS_2022_01/181351113" TargetMode="External" /><Relationship Id="rId31" Type="http://schemas.openxmlformats.org/officeDocument/2006/relationships/hyperlink" Target="https://podminky.urs.cz/item/CS_URS_2022_01/181411141" TargetMode="External" /><Relationship Id="rId32" Type="http://schemas.openxmlformats.org/officeDocument/2006/relationships/hyperlink" Target="https://podminky.urs.cz/item/CS_URS_2022_01/183403114" TargetMode="External" /><Relationship Id="rId33" Type="http://schemas.openxmlformats.org/officeDocument/2006/relationships/hyperlink" Target="https://podminky.urs.cz/item/CS_URS_2022_01/183403153" TargetMode="External" /><Relationship Id="rId34" Type="http://schemas.openxmlformats.org/officeDocument/2006/relationships/hyperlink" Target="https://podminky.urs.cz/item/CS_URS_2022_01/183403161" TargetMode="External" /><Relationship Id="rId35" Type="http://schemas.openxmlformats.org/officeDocument/2006/relationships/hyperlink" Target="https://podminky.urs.cz/item/CS_URS_2022_01/184802111" TargetMode="External" /><Relationship Id="rId36" Type="http://schemas.openxmlformats.org/officeDocument/2006/relationships/hyperlink" Target="https://podminky.urs.cz/item/CS_URS_2022_01/184802611" TargetMode="External" /><Relationship Id="rId37" Type="http://schemas.openxmlformats.org/officeDocument/2006/relationships/hyperlink" Target="https://podminky.urs.cz/item/CS_URS_2022_01/185803111" TargetMode="External" /><Relationship Id="rId38" Type="http://schemas.openxmlformats.org/officeDocument/2006/relationships/hyperlink" Target="https://podminky.urs.cz/item/CS_URS_2022_01/181152302" TargetMode="External" /><Relationship Id="rId39" Type="http://schemas.openxmlformats.org/officeDocument/2006/relationships/hyperlink" Target="https://podminky.urs.cz/item/CS_URS_2022_01/212341111" TargetMode="External" /><Relationship Id="rId40" Type="http://schemas.openxmlformats.org/officeDocument/2006/relationships/hyperlink" Target="https://podminky.urs.cz/item/CS_URS_2022_01/212795111" TargetMode="External" /><Relationship Id="rId41" Type="http://schemas.openxmlformats.org/officeDocument/2006/relationships/hyperlink" Target="https://podminky.urs.cz/item/CS_URS_2022_01/213141111" TargetMode="External" /><Relationship Id="rId42" Type="http://schemas.openxmlformats.org/officeDocument/2006/relationships/hyperlink" Target="https://podminky.urs.cz/item/CS_URS_2022_01/153111112" TargetMode="External" /><Relationship Id="rId43" Type="http://schemas.openxmlformats.org/officeDocument/2006/relationships/hyperlink" Target="https://podminky.urs.cz/item/CS_URS_2022_01/153111114" TargetMode="External" /><Relationship Id="rId44" Type="http://schemas.openxmlformats.org/officeDocument/2006/relationships/hyperlink" Target="https://podminky.urs.cz/item/CS_URS_2022_01/153112111" TargetMode="External" /><Relationship Id="rId45" Type="http://schemas.openxmlformats.org/officeDocument/2006/relationships/hyperlink" Target="https://podminky.urs.cz/item/CS_URS_2022_01/153112121" TargetMode="External" /><Relationship Id="rId46" Type="http://schemas.openxmlformats.org/officeDocument/2006/relationships/hyperlink" Target="https://podminky.urs.cz/item/CS_URS_2022_01/225511112" TargetMode="External" /><Relationship Id="rId47" Type="http://schemas.openxmlformats.org/officeDocument/2006/relationships/hyperlink" Target="https://podminky.urs.cz/item/CS_URS_2022_01/225511114" TargetMode="External" /><Relationship Id="rId48" Type="http://schemas.openxmlformats.org/officeDocument/2006/relationships/hyperlink" Target="https://podminky.urs.cz/item/CS_URS_2022_01/274321118" TargetMode="External" /><Relationship Id="rId49" Type="http://schemas.openxmlformats.org/officeDocument/2006/relationships/hyperlink" Target="https://podminky.urs.cz/item/CS_URS_2022_01/274354111" TargetMode="External" /><Relationship Id="rId50" Type="http://schemas.openxmlformats.org/officeDocument/2006/relationships/hyperlink" Target="https://podminky.urs.cz/item/CS_URS_2022_01/274354211" TargetMode="External" /><Relationship Id="rId51" Type="http://schemas.openxmlformats.org/officeDocument/2006/relationships/hyperlink" Target="https://podminky.urs.cz/item/CS_URS_2022_01/274361116" TargetMode="External" /><Relationship Id="rId52" Type="http://schemas.openxmlformats.org/officeDocument/2006/relationships/hyperlink" Target="https://podminky.urs.cz/item/CS_URS_2022_01/283111113" TargetMode="External" /><Relationship Id="rId53" Type="http://schemas.openxmlformats.org/officeDocument/2006/relationships/hyperlink" Target="https://podminky.urs.cz/item/CS_URS_2022_01/283111123" TargetMode="External" /><Relationship Id="rId54" Type="http://schemas.openxmlformats.org/officeDocument/2006/relationships/hyperlink" Target="https://podminky.urs.cz/item/CS_URS_2022_01/283131113" TargetMode="External" /><Relationship Id="rId55" Type="http://schemas.openxmlformats.org/officeDocument/2006/relationships/hyperlink" Target="https://podminky.urs.cz/item/CS_URS_2022_01/291111111" TargetMode="External" /><Relationship Id="rId56" Type="http://schemas.openxmlformats.org/officeDocument/2006/relationships/hyperlink" Target="https://podminky.urs.cz/item/CS_URS_2022_01/334323118" TargetMode="External" /><Relationship Id="rId57" Type="http://schemas.openxmlformats.org/officeDocument/2006/relationships/hyperlink" Target="https://podminky.urs.cz/item/CS_URS_2022_01/334323218" TargetMode="External" /><Relationship Id="rId58" Type="http://schemas.openxmlformats.org/officeDocument/2006/relationships/hyperlink" Target="https://podminky.urs.cz/item/CS_URS_2022_01/334351111" TargetMode="External" /><Relationship Id="rId59" Type="http://schemas.openxmlformats.org/officeDocument/2006/relationships/hyperlink" Target="https://podminky.urs.cz/item/CS_URS_2022_01/334351112" TargetMode="External" /><Relationship Id="rId60" Type="http://schemas.openxmlformats.org/officeDocument/2006/relationships/hyperlink" Target="https://podminky.urs.cz/item/CS_URS_2022_01/334352111" TargetMode="External" /><Relationship Id="rId61" Type="http://schemas.openxmlformats.org/officeDocument/2006/relationships/hyperlink" Target="https://podminky.urs.cz/item/CS_URS_2022_01/334352211" TargetMode="External" /><Relationship Id="rId62" Type="http://schemas.openxmlformats.org/officeDocument/2006/relationships/hyperlink" Target="https://podminky.urs.cz/item/CS_URS_2022_01/334361226" TargetMode="External" /><Relationship Id="rId63" Type="http://schemas.openxmlformats.org/officeDocument/2006/relationships/hyperlink" Target="https://podminky.urs.cz/item/CS_URS_2022_01/334361216" TargetMode="External" /><Relationship Id="rId64" Type="http://schemas.openxmlformats.org/officeDocument/2006/relationships/hyperlink" Target="https://podminky.urs.cz/item/CS_URS_2022_01/421321128" TargetMode="External" /><Relationship Id="rId65" Type="http://schemas.openxmlformats.org/officeDocument/2006/relationships/hyperlink" Target="https://podminky.urs.cz/item/CS_URS_2022_01/423351112" TargetMode="External" /><Relationship Id="rId66" Type="http://schemas.openxmlformats.org/officeDocument/2006/relationships/hyperlink" Target="https://podminky.urs.cz/item/CS_URS_2022_01/423351212" TargetMode="External" /><Relationship Id="rId67" Type="http://schemas.openxmlformats.org/officeDocument/2006/relationships/hyperlink" Target="https://podminky.urs.cz/item/CS_URS_2022_01/423352121" TargetMode="External" /><Relationship Id="rId68" Type="http://schemas.openxmlformats.org/officeDocument/2006/relationships/hyperlink" Target="https://podminky.urs.cz/item/CS_URS_2022_01/423352221" TargetMode="External" /><Relationship Id="rId69" Type="http://schemas.openxmlformats.org/officeDocument/2006/relationships/hyperlink" Target="https://podminky.urs.cz/item/CS_URS_2022_01/421361226" TargetMode="External" /><Relationship Id="rId70" Type="http://schemas.openxmlformats.org/officeDocument/2006/relationships/hyperlink" Target="https://podminky.urs.cz/item/CS_URS_2022_01/421371131" TargetMode="External" /><Relationship Id="rId71" Type="http://schemas.openxmlformats.org/officeDocument/2006/relationships/hyperlink" Target="https://podminky.urs.cz/item/CS_URS_2022_01/421374116" TargetMode="External" /><Relationship Id="rId72" Type="http://schemas.openxmlformats.org/officeDocument/2006/relationships/hyperlink" Target="https://podminky.urs.cz/item/CS_URS_2022_01/421378121" TargetMode="External" /><Relationship Id="rId73" Type="http://schemas.openxmlformats.org/officeDocument/2006/relationships/hyperlink" Target="https://podminky.urs.cz/item/CS_URS_2022_01/936171121" TargetMode="External" /><Relationship Id="rId74" Type="http://schemas.openxmlformats.org/officeDocument/2006/relationships/hyperlink" Target="https://podminky.urs.cz/item/CS_URS_2022_01/421379211" TargetMode="External" /><Relationship Id="rId75" Type="http://schemas.openxmlformats.org/officeDocument/2006/relationships/hyperlink" Target="https://podminky.urs.cz/item/CS_URS_2022_01/451315134" TargetMode="External" /><Relationship Id="rId76" Type="http://schemas.openxmlformats.org/officeDocument/2006/relationships/hyperlink" Target="https://podminky.urs.cz/item/CS_URS_2022_01/451315111" TargetMode="External" /><Relationship Id="rId77" Type="http://schemas.openxmlformats.org/officeDocument/2006/relationships/hyperlink" Target="https://podminky.urs.cz/item/CS_URS_2022_01/451351111" TargetMode="External" /><Relationship Id="rId78" Type="http://schemas.openxmlformats.org/officeDocument/2006/relationships/hyperlink" Target="https://podminky.urs.cz/item/CS_URS_2022_01/451351211" TargetMode="External" /><Relationship Id="rId79" Type="http://schemas.openxmlformats.org/officeDocument/2006/relationships/hyperlink" Target="https://podminky.urs.cz/item/CS_URS_2022_01/278382521" TargetMode="External" /><Relationship Id="rId80" Type="http://schemas.openxmlformats.org/officeDocument/2006/relationships/hyperlink" Target="https://podminky.urs.cz/item/CS_URS_2022_01/380361011" TargetMode="External" /><Relationship Id="rId81" Type="http://schemas.openxmlformats.org/officeDocument/2006/relationships/hyperlink" Target="https://podminky.urs.cz/item/CS_URS_2022_01/463211121" TargetMode="External" /><Relationship Id="rId82" Type="http://schemas.openxmlformats.org/officeDocument/2006/relationships/hyperlink" Target="https://podminky.urs.cz/item/CS_URS_2022_01/465513157" TargetMode="External" /><Relationship Id="rId83" Type="http://schemas.openxmlformats.org/officeDocument/2006/relationships/hyperlink" Target="https://podminky.urs.cz/item/CS_URS_2022_01/452318510" TargetMode="External" /><Relationship Id="rId84" Type="http://schemas.openxmlformats.org/officeDocument/2006/relationships/hyperlink" Target="https://podminky.urs.cz/item/CS_URS_2022_01/451315135" TargetMode="External" /><Relationship Id="rId85" Type="http://schemas.openxmlformats.org/officeDocument/2006/relationships/hyperlink" Target="https://podminky.urs.cz/item/CS_URS_2022_01/591241111" TargetMode="External" /><Relationship Id="rId86" Type="http://schemas.openxmlformats.org/officeDocument/2006/relationships/hyperlink" Target="https://podminky.urs.cz/item/CS_URS_2022_01/599141111" TargetMode="External" /><Relationship Id="rId87" Type="http://schemas.openxmlformats.org/officeDocument/2006/relationships/hyperlink" Target="https://podminky.urs.cz/item/CS_URS_2022_01/911121211" TargetMode="External" /><Relationship Id="rId88" Type="http://schemas.openxmlformats.org/officeDocument/2006/relationships/hyperlink" Target="https://podminky.urs.cz/item/CS_URS_2022_01/911121311" TargetMode="External" /><Relationship Id="rId89" Type="http://schemas.openxmlformats.org/officeDocument/2006/relationships/hyperlink" Target="https://podminky.urs.cz/item/CS_URS_2022_01/953961113" TargetMode="External" /><Relationship Id="rId90" Type="http://schemas.openxmlformats.org/officeDocument/2006/relationships/hyperlink" Target="https://podminky.urs.cz/item/CS_URS_2022_01/451476121" TargetMode="External" /><Relationship Id="rId91" Type="http://schemas.openxmlformats.org/officeDocument/2006/relationships/hyperlink" Target="https://podminky.urs.cz/item/CS_URS_2022_01/914112111" TargetMode="External" /><Relationship Id="rId92" Type="http://schemas.openxmlformats.org/officeDocument/2006/relationships/hyperlink" Target="https://podminky.urs.cz/item/CS_URS_2022_01/275313611" TargetMode="External" /><Relationship Id="rId93" Type="http://schemas.openxmlformats.org/officeDocument/2006/relationships/hyperlink" Target="https://podminky.urs.cz/item/CS_URS_2022_01/914511112" TargetMode="External" /><Relationship Id="rId94" Type="http://schemas.openxmlformats.org/officeDocument/2006/relationships/hyperlink" Target="https://podminky.urs.cz/item/CS_URS_2022_01/914111111" TargetMode="External" /><Relationship Id="rId95" Type="http://schemas.openxmlformats.org/officeDocument/2006/relationships/hyperlink" Target="https://podminky.urs.cz/item/CS_URS_2022_01/931992121" TargetMode="External" /><Relationship Id="rId96" Type="http://schemas.openxmlformats.org/officeDocument/2006/relationships/hyperlink" Target="https://podminky.urs.cz/item/CS_URS_2022_01/931994132" TargetMode="External" /><Relationship Id="rId97" Type="http://schemas.openxmlformats.org/officeDocument/2006/relationships/hyperlink" Target="https://podminky.urs.cz/item/CS_URS_2022_01/936942121" TargetMode="External" /><Relationship Id="rId98" Type="http://schemas.openxmlformats.org/officeDocument/2006/relationships/hyperlink" Target="https://podminky.urs.cz/item/CS_URS_2022_01/936942211" TargetMode="External" /><Relationship Id="rId99" Type="http://schemas.openxmlformats.org/officeDocument/2006/relationships/hyperlink" Target="https://podminky.urs.cz/item/CS_URS_2022_01/948411111" TargetMode="External" /><Relationship Id="rId100" Type="http://schemas.openxmlformats.org/officeDocument/2006/relationships/hyperlink" Target="https://podminky.urs.cz/item/CS_URS_2022_01/948411211" TargetMode="External" /><Relationship Id="rId101" Type="http://schemas.openxmlformats.org/officeDocument/2006/relationships/hyperlink" Target="https://podminky.urs.cz/item/CS_URS_2022_01/948411911" TargetMode="External" /><Relationship Id="rId102" Type="http://schemas.openxmlformats.org/officeDocument/2006/relationships/hyperlink" Target="https://podminky.urs.cz/item/CS_URS_2022_01/961051111" TargetMode="External" /><Relationship Id="rId103" Type="http://schemas.openxmlformats.org/officeDocument/2006/relationships/hyperlink" Target="https://podminky.urs.cz/item/CS_URS_2022_01/997221611" TargetMode="External" /><Relationship Id="rId104" Type="http://schemas.openxmlformats.org/officeDocument/2006/relationships/hyperlink" Target="https://podminky.urs.cz/item/CS_URS_2022_01/997221561" TargetMode="External" /><Relationship Id="rId105" Type="http://schemas.openxmlformats.org/officeDocument/2006/relationships/hyperlink" Target="https://podminky.urs.cz/item/CS_URS_2022_01/997221569" TargetMode="External" /><Relationship Id="rId106" Type="http://schemas.openxmlformats.org/officeDocument/2006/relationships/hyperlink" Target="https://podminky.urs.cz/item/CS_URS_2022_01/113107322" TargetMode="External" /><Relationship Id="rId107" Type="http://schemas.openxmlformats.org/officeDocument/2006/relationships/hyperlink" Target="https://podminky.urs.cz/item/CS_URS_2022_01/997221551" TargetMode="External" /><Relationship Id="rId108" Type="http://schemas.openxmlformats.org/officeDocument/2006/relationships/hyperlink" Target="https://podminky.urs.cz/item/CS_URS_2022_01/997221559" TargetMode="External" /><Relationship Id="rId109" Type="http://schemas.openxmlformats.org/officeDocument/2006/relationships/hyperlink" Target="https://podminky.urs.cz/item/CS_URS_2022_01/997221862" TargetMode="External" /><Relationship Id="rId110" Type="http://schemas.openxmlformats.org/officeDocument/2006/relationships/hyperlink" Target="https://podminky.urs.cz/item/CS_URS_2022_01/997221873" TargetMode="External" /><Relationship Id="rId111" Type="http://schemas.openxmlformats.org/officeDocument/2006/relationships/hyperlink" Target="https://podminky.urs.cz/item/CS_URS_2022_01/998212111" TargetMode="External" /><Relationship Id="rId112" Type="http://schemas.openxmlformats.org/officeDocument/2006/relationships/hyperlink" Target="https://podminky.urs.cz/item/CS_URS_2022_01/711112001" TargetMode="External" /><Relationship Id="rId113" Type="http://schemas.openxmlformats.org/officeDocument/2006/relationships/hyperlink" Target="https://podminky.urs.cz/item/CS_URS_2022_01/711112002" TargetMode="External" /><Relationship Id="rId114" Type="http://schemas.openxmlformats.org/officeDocument/2006/relationships/hyperlink" Target="https://podminky.urs.cz/item/CS_URS_2022_01/113156201" TargetMode="External" /><Relationship Id="rId115" Type="http://schemas.openxmlformats.org/officeDocument/2006/relationships/hyperlink" Target="https://podminky.urs.cz/item/CS_URS_2022_01/711142559" TargetMode="External" /><Relationship Id="rId116" Type="http://schemas.openxmlformats.org/officeDocument/2006/relationships/hyperlink" Target="https://podminky.urs.cz/item/CS_URS_2022_01/711491172" TargetMode="External" /><Relationship Id="rId117" Type="http://schemas.openxmlformats.org/officeDocument/2006/relationships/hyperlink" Target="https://podminky.urs.cz/item/CS_URS_2022_01/998711101" TargetMode="External" /><Relationship Id="rId118" Type="http://schemas.openxmlformats.org/officeDocument/2006/relationships/hyperlink" Target="https://podminky.urs.cz/item/CS_URS_2022_01/783334201" TargetMode="External" /><Relationship Id="rId119" Type="http://schemas.openxmlformats.org/officeDocument/2006/relationships/hyperlink" Target="https://podminky.urs.cz/item/CS_URS_2022_01/783337101" TargetMode="External" /><Relationship Id="rId1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1951112" TargetMode="External" /><Relationship Id="rId2" Type="http://schemas.openxmlformats.org/officeDocument/2006/relationships/hyperlink" Target="https://podminky.urs.cz/item/CS_URS_2022_01/213141112" TargetMode="External" /><Relationship Id="rId3" Type="http://schemas.openxmlformats.org/officeDocument/2006/relationships/hyperlink" Target="https://podminky.urs.cz/item/CS_URS_2022_01/291111111" TargetMode="External" /><Relationship Id="rId4" Type="http://schemas.openxmlformats.org/officeDocument/2006/relationships/hyperlink" Target="https://podminky.urs.cz/item/CS_URS_2022_01/564851111" TargetMode="External" /><Relationship Id="rId5" Type="http://schemas.openxmlformats.org/officeDocument/2006/relationships/hyperlink" Target="https://podminky.urs.cz/item/CS_URS_2022_01/577134111" TargetMode="External" /><Relationship Id="rId6" Type="http://schemas.openxmlformats.org/officeDocument/2006/relationships/hyperlink" Target="https://podminky.urs.cz/item/CS_URS_2022_01/573211107" TargetMode="External" /><Relationship Id="rId7" Type="http://schemas.openxmlformats.org/officeDocument/2006/relationships/hyperlink" Target="https://podminky.urs.cz/item/CS_URS_2022_01/577155112" TargetMode="External" /><Relationship Id="rId8" Type="http://schemas.openxmlformats.org/officeDocument/2006/relationships/hyperlink" Target="https://podminky.urs.cz/item/CS_URS_2022_01/573191111" TargetMode="External" /><Relationship Id="rId9" Type="http://schemas.openxmlformats.org/officeDocument/2006/relationships/hyperlink" Target="https://podminky.urs.cz/item/CS_URS_2022_01/569751111" TargetMode="External" /><Relationship Id="rId10" Type="http://schemas.openxmlformats.org/officeDocument/2006/relationships/hyperlink" Target="https://podminky.urs.cz/item/CS_URS_2022_01/564871111" TargetMode="External" /><Relationship Id="rId11" Type="http://schemas.openxmlformats.org/officeDocument/2006/relationships/hyperlink" Target="https://podminky.urs.cz/item/CS_URS_2022_01/596211211" TargetMode="External" /><Relationship Id="rId12" Type="http://schemas.openxmlformats.org/officeDocument/2006/relationships/hyperlink" Target="https://podminky.urs.cz/item/CS_URS_2022_01/916231213" TargetMode="External" /><Relationship Id="rId13" Type="http://schemas.openxmlformats.org/officeDocument/2006/relationships/hyperlink" Target="https://podminky.urs.cz/item/CS_URS_2022_01/998225111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103001" TargetMode="External" /><Relationship Id="rId2" Type="http://schemas.openxmlformats.org/officeDocument/2006/relationships/hyperlink" Target="https://podminky.urs.cz/item/CS_URS_2021_01/012203001" TargetMode="External" /><Relationship Id="rId3" Type="http://schemas.openxmlformats.org/officeDocument/2006/relationships/hyperlink" Target="https://podminky.urs.cz/item/CS_URS_2021_01/012303001" TargetMode="External" /><Relationship Id="rId4" Type="http://schemas.openxmlformats.org/officeDocument/2006/relationships/hyperlink" Target="https://podminky.urs.cz/item/CS_URS_2021_01/013254001" TargetMode="External" /><Relationship Id="rId5" Type="http://schemas.openxmlformats.org/officeDocument/2006/relationships/hyperlink" Target="https://podminky.urs.cz/item/CS_URS_2021_01/043203003" TargetMode="External" /><Relationship Id="rId6" Type="http://schemas.openxmlformats.org/officeDocument/2006/relationships/hyperlink" Target="https://podminky.urs.cz/item/CS_URS_2021_01/049103001" TargetMode="External" /><Relationship Id="rId7" Type="http://schemas.openxmlformats.org/officeDocument/2006/relationships/hyperlink" Target="https://podminky.urs.cz/item/CS_URS_2021_01/049203001" TargetMode="External" /><Relationship Id="rId8" Type="http://schemas.openxmlformats.org/officeDocument/2006/relationships/hyperlink" Target="https://podminky.urs.cz/item/CS_URS_2021_01/034403001" TargetMode="External" /><Relationship Id="rId9" Type="http://schemas.openxmlformats.org/officeDocument/2006/relationships/hyperlink" Target="https://podminky.urs.cz/item/CS_URS_2021_01/039001003" TargetMode="External" /><Relationship Id="rId10" Type="http://schemas.openxmlformats.org/officeDocument/2006/relationships/hyperlink" Target="https://podminky.urs.cz/item/CS_URS_2021_01/079002001" TargetMode="External" /><Relationship Id="rId1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25</v>
      </c>
      <c r="AL9" s="23"/>
      <c r="AM9" s="23"/>
      <c r="AN9" s="35" t="s">
        <v>26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28</v>
      </c>
      <c r="AL10" s="23"/>
      <c r="AM10" s="23"/>
      <c r="AN10" s="28" t="s">
        <v>29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28</v>
      </c>
      <c r="AL13" s="23"/>
      <c r="AM13" s="23"/>
      <c r="AN13" s="36" t="s">
        <v>34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31</v>
      </c>
      <c r="AL14" s="23"/>
      <c r="AM14" s="23"/>
      <c r="AN14" s="36" t="s">
        <v>34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28</v>
      </c>
      <c r="AL16" s="23"/>
      <c r="AM16" s="23"/>
      <c r="AN16" s="28" t="s">
        <v>36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38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28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8" t="s">
        <v>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POSP360-2022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Účelová komunikace Zábřeh - Postřelmov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21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Zábřeh-Postřelmov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23</v>
      </c>
      <c r="AJ87" s="42"/>
      <c r="AK87" s="42"/>
      <c r="AL87" s="42"/>
      <c r="AM87" s="81" t="str">
        <f>IF(AN8= "","",AN8)</f>
        <v>5. 2. 2022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27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Město Zábřeh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35</v>
      </c>
      <c r="AJ89" s="42"/>
      <c r="AK89" s="42"/>
      <c r="AL89" s="42"/>
      <c r="AM89" s="82" t="str">
        <f>IF(E17="","",E17)</f>
        <v>Designtec s.r.o.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33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40</v>
      </c>
      <c r="AJ90" s="42"/>
      <c r="AK90" s="42"/>
      <c r="AL90" s="42"/>
      <c r="AM90" s="82" t="str">
        <f>IF(E20="","",E20)</f>
        <v xml:space="preserve">Ing.Pospíšil Michal  2022/I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ROUND(AG95+AG98,2)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ROUND(AS95+AS98,2)</f>
        <v>0</v>
      </c>
      <c r="AT94" s="116">
        <f>ROUND(SUM(AV94:AW94),2)</f>
        <v>0</v>
      </c>
      <c r="AU94" s="117">
        <f>ROUND(AU95+AU98,5)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ROUND(AZ95+AZ98,2)</f>
        <v>0</v>
      </c>
      <c r="BA94" s="116">
        <f>ROUND(BA95+BA98,2)</f>
        <v>0</v>
      </c>
      <c r="BB94" s="116">
        <f>ROUND(BB95+BB98,2)</f>
        <v>0</v>
      </c>
      <c r="BC94" s="116">
        <f>ROUND(BC95+BC98,2)</f>
        <v>0</v>
      </c>
      <c r="BD94" s="118">
        <f>ROUND(BD95+BD98,2)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</v>
      </c>
    </row>
    <row r="95" s="7" customFormat="1" ht="16.5" customHeight="1">
      <c r="A95" s="7"/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ROUND(SUM(AG96:AG97),2)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89</v>
      </c>
      <c r="AR95" s="128"/>
      <c r="AS95" s="129">
        <f>ROUND(SUM(AS96:AS97),2)</f>
        <v>0</v>
      </c>
      <c r="AT95" s="130">
        <f>ROUND(SUM(AV95:AW95),2)</f>
        <v>0</v>
      </c>
      <c r="AU95" s="131">
        <f>ROUND(SUM(AU96:AU97),5)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ROUND(SUM(AZ96:AZ97),2)</f>
        <v>0</v>
      </c>
      <c r="BA95" s="130">
        <f>ROUND(SUM(BA96:BA97),2)</f>
        <v>0</v>
      </c>
      <c r="BB95" s="130">
        <f>ROUND(SUM(BB96:BB97),2)</f>
        <v>0</v>
      </c>
      <c r="BC95" s="130">
        <f>ROUND(SUM(BC96:BC97),2)</f>
        <v>0</v>
      </c>
      <c r="BD95" s="132">
        <f>ROUND(SUM(BD96:BD97),2)</f>
        <v>0</v>
      </c>
      <c r="BE95" s="7"/>
      <c r="BS95" s="133" t="s">
        <v>82</v>
      </c>
      <c r="BT95" s="133" t="s">
        <v>87</v>
      </c>
      <c r="BU95" s="133" t="s">
        <v>84</v>
      </c>
      <c r="BV95" s="133" t="s">
        <v>85</v>
      </c>
      <c r="BW95" s="133" t="s">
        <v>90</v>
      </c>
      <c r="BX95" s="133" t="s">
        <v>5</v>
      </c>
      <c r="CL95" s="133" t="s">
        <v>1</v>
      </c>
      <c r="CM95" s="133" t="s">
        <v>91</v>
      </c>
    </row>
    <row r="96" s="4" customFormat="1" ht="23.25" customHeight="1">
      <c r="A96" s="134" t="s">
        <v>92</v>
      </c>
      <c r="B96" s="72"/>
      <c r="C96" s="135"/>
      <c r="D96" s="135"/>
      <c r="E96" s="136" t="s">
        <v>93</v>
      </c>
      <c r="F96" s="136"/>
      <c r="G96" s="136"/>
      <c r="H96" s="136"/>
      <c r="I96" s="136"/>
      <c r="J96" s="135"/>
      <c r="K96" s="136" t="s">
        <v>94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'1-1 -  SO 201 Lávka přes 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95</v>
      </c>
      <c r="AR96" s="74"/>
      <c r="AS96" s="139">
        <v>0</v>
      </c>
      <c r="AT96" s="140">
        <f>ROUND(SUM(AV96:AW96),2)</f>
        <v>0</v>
      </c>
      <c r="AU96" s="141">
        <f>'1-1 -  SO 201 Lávka přes ...'!P134</f>
        <v>0</v>
      </c>
      <c r="AV96" s="140">
        <f>'1-1 -  SO 201 Lávka přes ...'!J35</f>
        <v>0</v>
      </c>
      <c r="AW96" s="140">
        <f>'1-1 -  SO 201 Lávka přes ...'!J36</f>
        <v>0</v>
      </c>
      <c r="AX96" s="140">
        <f>'1-1 -  SO 201 Lávka přes ...'!J37</f>
        <v>0</v>
      </c>
      <c r="AY96" s="140">
        <f>'1-1 -  SO 201 Lávka přes ...'!J38</f>
        <v>0</v>
      </c>
      <c r="AZ96" s="140">
        <f>'1-1 -  SO 201 Lávka přes ...'!F35</f>
        <v>0</v>
      </c>
      <c r="BA96" s="140">
        <f>'1-1 -  SO 201 Lávka přes ...'!F36</f>
        <v>0</v>
      </c>
      <c r="BB96" s="140">
        <f>'1-1 -  SO 201 Lávka přes ...'!F37</f>
        <v>0</v>
      </c>
      <c r="BC96" s="140">
        <f>'1-1 -  SO 201 Lávka přes ...'!F38</f>
        <v>0</v>
      </c>
      <c r="BD96" s="142">
        <f>'1-1 -  SO 201 Lávka přes ...'!F39</f>
        <v>0</v>
      </c>
      <c r="BE96" s="4"/>
      <c r="BT96" s="143" t="s">
        <v>91</v>
      </c>
      <c r="BV96" s="143" t="s">
        <v>85</v>
      </c>
      <c r="BW96" s="143" t="s">
        <v>96</v>
      </c>
      <c r="BX96" s="143" t="s">
        <v>90</v>
      </c>
      <c r="CL96" s="143" t="s">
        <v>1</v>
      </c>
    </row>
    <row r="97" s="4" customFormat="1" ht="23.25" customHeight="1">
      <c r="A97" s="134" t="s">
        <v>92</v>
      </c>
      <c r="B97" s="72"/>
      <c r="C97" s="135"/>
      <c r="D97" s="135"/>
      <c r="E97" s="136" t="s">
        <v>97</v>
      </c>
      <c r="F97" s="136"/>
      <c r="G97" s="136"/>
      <c r="H97" s="136"/>
      <c r="I97" s="136"/>
      <c r="J97" s="135"/>
      <c r="K97" s="136" t="s">
        <v>98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'1-2 -  SO 201 Lávka přes ...'!J32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95</v>
      </c>
      <c r="AR97" s="74"/>
      <c r="AS97" s="139">
        <v>0</v>
      </c>
      <c r="AT97" s="140">
        <f>ROUND(SUM(AV97:AW97),2)</f>
        <v>0</v>
      </c>
      <c r="AU97" s="141">
        <f>'1-2 -  SO 201 Lávka přes ...'!P126</f>
        <v>0</v>
      </c>
      <c r="AV97" s="140">
        <f>'1-2 -  SO 201 Lávka přes ...'!J35</f>
        <v>0</v>
      </c>
      <c r="AW97" s="140">
        <f>'1-2 -  SO 201 Lávka přes ...'!J36</f>
        <v>0</v>
      </c>
      <c r="AX97" s="140">
        <f>'1-2 -  SO 201 Lávka přes ...'!J37</f>
        <v>0</v>
      </c>
      <c r="AY97" s="140">
        <f>'1-2 -  SO 201 Lávka přes ...'!J38</f>
        <v>0</v>
      </c>
      <c r="AZ97" s="140">
        <f>'1-2 -  SO 201 Lávka přes ...'!F35</f>
        <v>0</v>
      </c>
      <c r="BA97" s="140">
        <f>'1-2 -  SO 201 Lávka přes ...'!F36</f>
        <v>0</v>
      </c>
      <c r="BB97" s="140">
        <f>'1-2 -  SO 201 Lávka přes ...'!F37</f>
        <v>0</v>
      </c>
      <c r="BC97" s="140">
        <f>'1-2 -  SO 201 Lávka přes ...'!F38</f>
        <v>0</v>
      </c>
      <c r="BD97" s="142">
        <f>'1-2 -  SO 201 Lávka přes ...'!F39</f>
        <v>0</v>
      </c>
      <c r="BE97" s="4"/>
      <c r="BT97" s="143" t="s">
        <v>91</v>
      </c>
      <c r="BV97" s="143" t="s">
        <v>85</v>
      </c>
      <c r="BW97" s="143" t="s">
        <v>99</v>
      </c>
      <c r="BX97" s="143" t="s">
        <v>90</v>
      </c>
      <c r="CL97" s="143" t="s">
        <v>1</v>
      </c>
    </row>
    <row r="98" s="7" customFormat="1" ht="24.75" customHeight="1">
      <c r="A98" s="7"/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100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ROUND(AG99,2)</f>
        <v>0</v>
      </c>
      <c r="AH98" s="124"/>
      <c r="AI98" s="124"/>
      <c r="AJ98" s="124"/>
      <c r="AK98" s="124"/>
      <c r="AL98" s="124"/>
      <c r="AM98" s="124"/>
      <c r="AN98" s="126">
        <f>SUM(AG98,AT98)</f>
        <v>0</v>
      </c>
      <c r="AO98" s="124"/>
      <c r="AP98" s="124"/>
      <c r="AQ98" s="127" t="s">
        <v>89</v>
      </c>
      <c r="AR98" s="128"/>
      <c r="AS98" s="129">
        <f>ROUND(AS99,2)</f>
        <v>0</v>
      </c>
      <c r="AT98" s="130">
        <f>ROUND(SUM(AV98:AW98),2)</f>
        <v>0</v>
      </c>
      <c r="AU98" s="131">
        <f>ROUND(AU99,5)</f>
        <v>0</v>
      </c>
      <c r="AV98" s="130">
        <f>ROUND(AZ98*L29,2)</f>
        <v>0</v>
      </c>
      <c r="AW98" s="130">
        <f>ROUND(BA98*L30,2)</f>
        <v>0</v>
      </c>
      <c r="AX98" s="130">
        <f>ROUND(BB98*L29,2)</f>
        <v>0</v>
      </c>
      <c r="AY98" s="130">
        <f>ROUND(BC98*L30,2)</f>
        <v>0</v>
      </c>
      <c r="AZ98" s="130">
        <f>ROUND(AZ99,2)</f>
        <v>0</v>
      </c>
      <c r="BA98" s="130">
        <f>ROUND(BA99,2)</f>
        <v>0</v>
      </c>
      <c r="BB98" s="130">
        <f>ROUND(BB99,2)</f>
        <v>0</v>
      </c>
      <c r="BC98" s="130">
        <f>ROUND(BC99,2)</f>
        <v>0</v>
      </c>
      <c r="BD98" s="132">
        <f>ROUND(BD99,2)</f>
        <v>0</v>
      </c>
      <c r="BE98" s="7"/>
      <c r="BS98" s="133" t="s">
        <v>82</v>
      </c>
      <c r="BT98" s="133" t="s">
        <v>87</v>
      </c>
      <c r="BU98" s="133" t="s">
        <v>84</v>
      </c>
      <c r="BV98" s="133" t="s">
        <v>85</v>
      </c>
      <c r="BW98" s="133" t="s">
        <v>101</v>
      </c>
      <c r="BX98" s="133" t="s">
        <v>5</v>
      </c>
      <c r="CL98" s="133" t="s">
        <v>102</v>
      </c>
      <c r="CM98" s="133" t="s">
        <v>91</v>
      </c>
    </row>
    <row r="99" s="4" customFormat="1" ht="23.25" customHeight="1">
      <c r="A99" s="134" t="s">
        <v>92</v>
      </c>
      <c r="B99" s="72"/>
      <c r="C99" s="135"/>
      <c r="D99" s="135"/>
      <c r="E99" s="136" t="s">
        <v>103</v>
      </c>
      <c r="F99" s="136"/>
      <c r="G99" s="136"/>
      <c r="H99" s="136"/>
      <c r="I99" s="136"/>
      <c r="J99" s="135"/>
      <c r="K99" s="136" t="s">
        <v>104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'2-1 - Vedlejší rozpočtové...'!J32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95</v>
      </c>
      <c r="AR99" s="74"/>
      <c r="AS99" s="144">
        <v>0</v>
      </c>
      <c r="AT99" s="145">
        <f>ROUND(SUM(AV99:AW99),2)</f>
        <v>0</v>
      </c>
      <c r="AU99" s="146">
        <f>'2-1 - Vedlejší rozpočtové...'!P123</f>
        <v>0</v>
      </c>
      <c r="AV99" s="145">
        <f>'2-1 - Vedlejší rozpočtové...'!J35</f>
        <v>0</v>
      </c>
      <c r="AW99" s="145">
        <f>'2-1 - Vedlejší rozpočtové...'!J36</f>
        <v>0</v>
      </c>
      <c r="AX99" s="145">
        <f>'2-1 - Vedlejší rozpočtové...'!J37</f>
        <v>0</v>
      </c>
      <c r="AY99" s="145">
        <f>'2-1 - Vedlejší rozpočtové...'!J38</f>
        <v>0</v>
      </c>
      <c r="AZ99" s="145">
        <f>'2-1 - Vedlejší rozpočtové...'!F35</f>
        <v>0</v>
      </c>
      <c r="BA99" s="145">
        <f>'2-1 - Vedlejší rozpočtové...'!F36</f>
        <v>0</v>
      </c>
      <c r="BB99" s="145">
        <f>'2-1 - Vedlejší rozpočtové...'!F37</f>
        <v>0</v>
      </c>
      <c r="BC99" s="145">
        <f>'2-1 - Vedlejší rozpočtové...'!F38</f>
        <v>0</v>
      </c>
      <c r="BD99" s="147">
        <f>'2-1 - Vedlejší rozpočtové...'!F39</f>
        <v>0</v>
      </c>
      <c r="BE99" s="4"/>
      <c r="BT99" s="143" t="s">
        <v>91</v>
      </c>
      <c r="BV99" s="143" t="s">
        <v>85</v>
      </c>
      <c r="BW99" s="143" t="s">
        <v>105</v>
      </c>
      <c r="BX99" s="143" t="s">
        <v>101</v>
      </c>
      <c r="CL99" s="143" t="s">
        <v>102</v>
      </c>
    </row>
    <row r="100" s="2" customFormat="1" ht="30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6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46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</row>
  </sheetData>
  <sheetProtection sheet="1" formatColumns="0" formatRows="0" objects="1" scenarios="1" spinCount="100000" saltValue="/JOWItucUCn4n65yHaXst0jnLmmgSe16sxpHmd5oOViFQ6kvNFqHp27uX6Ta9Fo+JsEW15mXpef5qtd58VOJ9A==" hashValue="SyXVZQ/xHmHTW9Tbt5HfjhqAfHz4lwltP5c0tqHN+gvECN+diqjMnVAJXlYuyAkNb0HvvWZQyG3OI1k/YDdun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-1 -  SO 201 Lávka přes ...'!C2" display="/"/>
    <hyperlink ref="A97" location="'1-2 -  SO 201 Lávka přes ...'!C2" display="/"/>
    <hyperlink ref="A99" location="'2-1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Účelová komunikace Zábřeh - Postřelmov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40"/>
      <c r="B9" s="46"/>
      <c r="C9" s="40"/>
      <c r="D9" s="40"/>
      <c r="E9" s="153" t="s">
        <v>108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109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4" t="s">
        <v>110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</v>
      </c>
      <c r="G13" s="40"/>
      <c r="H13" s="40"/>
      <c r="I13" s="152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21</v>
      </c>
      <c r="E14" s="40"/>
      <c r="F14" s="143" t="s">
        <v>22</v>
      </c>
      <c r="G14" s="40"/>
      <c r="H14" s="40"/>
      <c r="I14" s="152" t="s">
        <v>23</v>
      </c>
      <c r="J14" s="155" t="str">
        <f>'Rekapitulace stavby'!AN8</f>
        <v>5. 2. 2022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27</v>
      </c>
      <c r="E16" s="40"/>
      <c r="F16" s="40"/>
      <c r="G16" s="40"/>
      <c r="H16" s="40"/>
      <c r="I16" s="152" t="s">
        <v>28</v>
      </c>
      <c r="J16" s="143" t="s">
        <v>29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30</v>
      </c>
      <c r="F17" s="40"/>
      <c r="G17" s="40"/>
      <c r="H17" s="40"/>
      <c r="I17" s="152" t="s">
        <v>31</v>
      </c>
      <c r="J17" s="143" t="s">
        <v>32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33</v>
      </c>
      <c r="E19" s="40"/>
      <c r="F19" s="40"/>
      <c r="G19" s="40"/>
      <c r="H19" s="40"/>
      <c r="I19" s="152" t="s">
        <v>28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31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35</v>
      </c>
      <c r="E22" s="40"/>
      <c r="F22" s="40"/>
      <c r="G22" s="40"/>
      <c r="H22" s="40"/>
      <c r="I22" s="152" t="s">
        <v>28</v>
      </c>
      <c r="J22" s="143" t="s">
        <v>36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31</v>
      </c>
      <c r="J23" s="143" t="s">
        <v>38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40</v>
      </c>
      <c r="E25" s="40"/>
      <c r="F25" s="40"/>
      <c r="G25" s="40"/>
      <c r="H25" s="40"/>
      <c r="I25" s="152" t="s">
        <v>28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">
        <v>41</v>
      </c>
      <c r="F26" s="40"/>
      <c r="G26" s="40"/>
      <c r="H26" s="40"/>
      <c r="I26" s="152" t="s">
        <v>31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42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ROUND(J134,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ROUND((SUM(BE134:BE1160)),  2)</f>
        <v>0</v>
      </c>
      <c r="G35" s="40"/>
      <c r="H35" s="40"/>
      <c r="I35" s="166">
        <v>0.20999999999999999</v>
      </c>
      <c r="J35" s="165">
        <f>ROUND(((SUM(BE134:BE1160))*I35),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ROUND((SUM(BF134:BF1160)),  2)</f>
        <v>0</v>
      </c>
      <c r="G36" s="40"/>
      <c r="H36" s="40"/>
      <c r="I36" s="166">
        <v>0.14999999999999999</v>
      </c>
      <c r="J36" s="165">
        <f>ROUND(((SUM(BF134:BF1160))*I36),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ROUND((SUM(BG134:BG1160)),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ROUND((SUM(BH134:BH1160)),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ROUND((SUM(BI134:BI1160)),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111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Účelová komunikace Zábřeh - Postřelmov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109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1-1 -  SO 201 Lávka přes Rakovec- soupis prací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21</v>
      </c>
      <c r="D91" s="42"/>
      <c r="E91" s="42"/>
      <c r="F91" s="28" t="str">
        <f>F14</f>
        <v xml:space="preserve">Zábřeh-Postřelmov </v>
      </c>
      <c r="G91" s="42"/>
      <c r="H91" s="42"/>
      <c r="I91" s="33" t="s">
        <v>23</v>
      </c>
      <c r="J91" s="81" t="str">
        <f>IF(J14="","",J14)</f>
        <v>5. 2. 2022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27</v>
      </c>
      <c r="D93" s="42"/>
      <c r="E93" s="42"/>
      <c r="F93" s="28" t="str">
        <f>E17</f>
        <v>Město Zábřeh</v>
      </c>
      <c r="G93" s="42"/>
      <c r="H93" s="42"/>
      <c r="I93" s="33" t="s">
        <v>35</v>
      </c>
      <c r="J93" s="38" t="str">
        <f>E23</f>
        <v>Designtec s.r.o.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3" t="s">
        <v>33</v>
      </c>
      <c r="D94" s="42"/>
      <c r="E94" s="42"/>
      <c r="F94" s="28" t="str">
        <f>IF(E20="","",E20)</f>
        <v>Vyplň údaj</v>
      </c>
      <c r="G94" s="42"/>
      <c r="H94" s="42"/>
      <c r="I94" s="33" t="s">
        <v>40</v>
      </c>
      <c r="J94" s="38" t="str">
        <f>E26</f>
        <v xml:space="preserve">Ing.Pospíšil Michal  2022/I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112</v>
      </c>
      <c r="D96" s="187"/>
      <c r="E96" s="187"/>
      <c r="F96" s="187"/>
      <c r="G96" s="187"/>
      <c r="H96" s="187"/>
      <c r="I96" s="187"/>
      <c r="J96" s="188" t="s">
        <v>113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114</v>
      </c>
      <c r="D98" s="42"/>
      <c r="E98" s="42"/>
      <c r="F98" s="42"/>
      <c r="G98" s="42"/>
      <c r="H98" s="42"/>
      <c r="I98" s="42"/>
      <c r="J98" s="112">
        <f>J134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115</v>
      </c>
    </row>
    <row r="99" s="9" customFormat="1" ht="24.96" customHeight="1">
      <c r="A99" s="9"/>
      <c r="B99" s="190"/>
      <c r="C99" s="191"/>
      <c r="D99" s="192" t="s">
        <v>116</v>
      </c>
      <c r="E99" s="193"/>
      <c r="F99" s="193"/>
      <c r="G99" s="193"/>
      <c r="H99" s="193"/>
      <c r="I99" s="193"/>
      <c r="J99" s="194">
        <f>J135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117</v>
      </c>
      <c r="E100" s="198"/>
      <c r="F100" s="198"/>
      <c r="G100" s="198"/>
      <c r="H100" s="198"/>
      <c r="I100" s="198"/>
      <c r="J100" s="199">
        <f>J136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118</v>
      </c>
      <c r="E101" s="198"/>
      <c r="F101" s="198"/>
      <c r="G101" s="198"/>
      <c r="H101" s="198"/>
      <c r="I101" s="198"/>
      <c r="J101" s="199">
        <f>J467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119</v>
      </c>
      <c r="E102" s="198"/>
      <c r="F102" s="198"/>
      <c r="G102" s="198"/>
      <c r="H102" s="198"/>
      <c r="I102" s="198"/>
      <c r="J102" s="199">
        <f>J600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120</v>
      </c>
      <c r="E103" s="198"/>
      <c r="F103" s="198"/>
      <c r="G103" s="198"/>
      <c r="H103" s="198"/>
      <c r="I103" s="198"/>
      <c r="J103" s="199">
        <f>J655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121</v>
      </c>
      <c r="E104" s="198"/>
      <c r="F104" s="198"/>
      <c r="G104" s="198"/>
      <c r="H104" s="198"/>
      <c r="I104" s="198"/>
      <c r="J104" s="199">
        <f>J817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5"/>
      <c r="D105" s="197" t="s">
        <v>122</v>
      </c>
      <c r="E105" s="198"/>
      <c r="F105" s="198"/>
      <c r="G105" s="198"/>
      <c r="H105" s="198"/>
      <c r="I105" s="198"/>
      <c r="J105" s="199">
        <f>J824</f>
        <v>0</v>
      </c>
      <c r="K105" s="13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5"/>
      <c r="D106" s="197" t="s">
        <v>123</v>
      </c>
      <c r="E106" s="198"/>
      <c r="F106" s="198"/>
      <c r="G106" s="198"/>
      <c r="H106" s="198"/>
      <c r="I106" s="198"/>
      <c r="J106" s="199">
        <f>J843</f>
        <v>0</v>
      </c>
      <c r="K106" s="13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5"/>
      <c r="D107" s="197" t="s">
        <v>124</v>
      </c>
      <c r="E107" s="198"/>
      <c r="F107" s="198"/>
      <c r="G107" s="198"/>
      <c r="H107" s="198"/>
      <c r="I107" s="198"/>
      <c r="J107" s="199">
        <f>J854</f>
        <v>0</v>
      </c>
      <c r="K107" s="13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5"/>
      <c r="D108" s="197" t="s">
        <v>125</v>
      </c>
      <c r="E108" s="198"/>
      <c r="F108" s="198"/>
      <c r="G108" s="198"/>
      <c r="H108" s="198"/>
      <c r="I108" s="198"/>
      <c r="J108" s="199">
        <f>J987</f>
        <v>0</v>
      </c>
      <c r="K108" s="13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5"/>
      <c r="D109" s="197" t="s">
        <v>126</v>
      </c>
      <c r="E109" s="198"/>
      <c r="F109" s="198"/>
      <c r="G109" s="198"/>
      <c r="H109" s="198"/>
      <c r="I109" s="198"/>
      <c r="J109" s="199">
        <f>J1044</f>
        <v>0</v>
      </c>
      <c r="K109" s="13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0"/>
      <c r="C110" s="191"/>
      <c r="D110" s="192" t="s">
        <v>127</v>
      </c>
      <c r="E110" s="193"/>
      <c r="F110" s="193"/>
      <c r="G110" s="193"/>
      <c r="H110" s="193"/>
      <c r="I110" s="193"/>
      <c r="J110" s="194">
        <f>J1048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6"/>
      <c r="C111" s="135"/>
      <c r="D111" s="197" t="s">
        <v>128</v>
      </c>
      <c r="E111" s="198"/>
      <c r="F111" s="198"/>
      <c r="G111" s="198"/>
      <c r="H111" s="198"/>
      <c r="I111" s="198"/>
      <c r="J111" s="199">
        <f>J1049</f>
        <v>0</v>
      </c>
      <c r="K111" s="13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5"/>
      <c r="D112" s="197" t="s">
        <v>129</v>
      </c>
      <c r="E112" s="198"/>
      <c r="F112" s="198"/>
      <c r="G112" s="198"/>
      <c r="H112" s="198"/>
      <c r="I112" s="198"/>
      <c r="J112" s="199">
        <f>J1148</f>
        <v>0</v>
      </c>
      <c r="K112" s="13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8" s="2" customFormat="1" ht="6.96" customHeight="1">
      <c r="A118" s="40"/>
      <c r="B118" s="70"/>
      <c r="C118" s="71"/>
      <c r="D118" s="71"/>
      <c r="E118" s="71"/>
      <c r="F118" s="71"/>
      <c r="G118" s="71"/>
      <c r="H118" s="71"/>
      <c r="I118" s="71"/>
      <c r="J118" s="71"/>
      <c r="K118" s="71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4.96" customHeight="1">
      <c r="A119" s="40"/>
      <c r="B119" s="41"/>
      <c r="C119" s="24" t="s">
        <v>130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3" t="s">
        <v>16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185" t="str">
        <f>E7</f>
        <v>Účelová komunikace Zábřeh - Postřelmov</v>
      </c>
      <c r="F122" s="33"/>
      <c r="G122" s="33"/>
      <c r="H122" s="33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" customFormat="1" ht="12" customHeight="1">
      <c r="B123" s="22"/>
      <c r="C123" s="33" t="s">
        <v>107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40"/>
      <c r="B124" s="41"/>
      <c r="C124" s="42"/>
      <c r="D124" s="42"/>
      <c r="E124" s="185" t="s">
        <v>108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3" t="s">
        <v>109</v>
      </c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78" t="str">
        <f>E11</f>
        <v xml:space="preserve">1-1 -  SO 201 Lávka přes Rakovec- soupis prací</v>
      </c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3" t="s">
        <v>21</v>
      </c>
      <c r="D128" s="42"/>
      <c r="E128" s="42"/>
      <c r="F128" s="28" t="str">
        <f>F14</f>
        <v xml:space="preserve">Zábřeh-Postřelmov </v>
      </c>
      <c r="G128" s="42"/>
      <c r="H128" s="42"/>
      <c r="I128" s="33" t="s">
        <v>23</v>
      </c>
      <c r="J128" s="81" t="str">
        <f>IF(J14="","",J14)</f>
        <v>5. 2. 2022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3" t="s">
        <v>27</v>
      </c>
      <c r="D130" s="42"/>
      <c r="E130" s="42"/>
      <c r="F130" s="28" t="str">
        <f>E17</f>
        <v>Město Zábřeh</v>
      </c>
      <c r="G130" s="42"/>
      <c r="H130" s="42"/>
      <c r="I130" s="33" t="s">
        <v>35</v>
      </c>
      <c r="J130" s="38" t="str">
        <f>E23</f>
        <v>Designtec s.r.o.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25.65" customHeight="1">
      <c r="A131" s="40"/>
      <c r="B131" s="41"/>
      <c r="C131" s="33" t="s">
        <v>33</v>
      </c>
      <c r="D131" s="42"/>
      <c r="E131" s="42"/>
      <c r="F131" s="28" t="str">
        <f>IF(E20="","",E20)</f>
        <v>Vyplň údaj</v>
      </c>
      <c r="G131" s="42"/>
      <c r="H131" s="42"/>
      <c r="I131" s="33" t="s">
        <v>40</v>
      </c>
      <c r="J131" s="38" t="str">
        <f>E26</f>
        <v xml:space="preserve">Ing.Pospíšil Michal  2022/I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0.32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11" customFormat="1" ht="29.28" customHeight="1">
      <c r="A133" s="201"/>
      <c r="B133" s="202"/>
      <c r="C133" s="203" t="s">
        <v>131</v>
      </c>
      <c r="D133" s="204" t="s">
        <v>68</v>
      </c>
      <c r="E133" s="204" t="s">
        <v>64</v>
      </c>
      <c r="F133" s="204" t="s">
        <v>65</v>
      </c>
      <c r="G133" s="204" t="s">
        <v>132</v>
      </c>
      <c r="H133" s="204" t="s">
        <v>133</v>
      </c>
      <c r="I133" s="204" t="s">
        <v>134</v>
      </c>
      <c r="J133" s="204" t="s">
        <v>113</v>
      </c>
      <c r="K133" s="205" t="s">
        <v>135</v>
      </c>
      <c r="L133" s="206"/>
      <c r="M133" s="102" t="s">
        <v>1</v>
      </c>
      <c r="N133" s="103" t="s">
        <v>47</v>
      </c>
      <c r="O133" s="103" t="s">
        <v>136</v>
      </c>
      <c r="P133" s="103" t="s">
        <v>137</v>
      </c>
      <c r="Q133" s="103" t="s">
        <v>138</v>
      </c>
      <c r="R133" s="103" t="s">
        <v>139</v>
      </c>
      <c r="S133" s="103" t="s">
        <v>140</v>
      </c>
      <c r="T133" s="104" t="s">
        <v>141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40"/>
      <c r="B134" s="41"/>
      <c r="C134" s="109" t="s">
        <v>142</v>
      </c>
      <c r="D134" s="42"/>
      <c r="E134" s="42"/>
      <c r="F134" s="42"/>
      <c r="G134" s="42"/>
      <c r="H134" s="42"/>
      <c r="I134" s="42"/>
      <c r="J134" s="207">
        <f>BK134</f>
        <v>0</v>
      </c>
      <c r="K134" s="42"/>
      <c r="L134" s="46"/>
      <c r="M134" s="105"/>
      <c r="N134" s="208"/>
      <c r="O134" s="106"/>
      <c r="P134" s="209">
        <f>P135+P1048</f>
        <v>0</v>
      </c>
      <c r="Q134" s="106"/>
      <c r="R134" s="209">
        <f>R135+R1048</f>
        <v>611.52401404</v>
      </c>
      <c r="S134" s="106"/>
      <c r="T134" s="210">
        <f>T135+T1048</f>
        <v>19.948399999999999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82</v>
      </c>
      <c r="AU134" s="18" t="s">
        <v>115</v>
      </c>
      <c r="BK134" s="211">
        <f>BK135+BK1048</f>
        <v>0</v>
      </c>
    </row>
    <row r="135" s="12" customFormat="1" ht="25.92" customHeight="1">
      <c r="A135" s="12"/>
      <c r="B135" s="212"/>
      <c r="C135" s="213"/>
      <c r="D135" s="214" t="s">
        <v>82</v>
      </c>
      <c r="E135" s="215" t="s">
        <v>143</v>
      </c>
      <c r="F135" s="215" t="s">
        <v>144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P136+P467+P600+P655+P817+P824+P843+P854+P987+P1044</f>
        <v>0</v>
      </c>
      <c r="Q135" s="220"/>
      <c r="R135" s="221">
        <f>R136+R467+R600+R655+R817+R824+R843+R854+R987+R1044</f>
        <v>611.38634807999995</v>
      </c>
      <c r="S135" s="220"/>
      <c r="T135" s="222">
        <f>T136+T467+T600+T655+T817+T824+T843+T854+T987+T1044</f>
        <v>19.948399999999999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87</v>
      </c>
      <c r="AT135" s="224" t="s">
        <v>82</v>
      </c>
      <c r="AU135" s="224" t="s">
        <v>83</v>
      </c>
      <c r="AY135" s="223" t="s">
        <v>145</v>
      </c>
      <c r="BK135" s="225">
        <f>BK136+BK467+BK600+BK655+BK817+BK824+BK843+BK854+BK987+BK1044</f>
        <v>0</v>
      </c>
    </row>
    <row r="136" s="12" customFormat="1" ht="22.8" customHeight="1">
      <c r="A136" s="12"/>
      <c r="B136" s="212"/>
      <c r="C136" s="213"/>
      <c r="D136" s="214" t="s">
        <v>82</v>
      </c>
      <c r="E136" s="226" t="s">
        <v>146</v>
      </c>
      <c r="F136" s="226" t="s">
        <v>147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SUM(P137:P466)</f>
        <v>0</v>
      </c>
      <c r="Q136" s="220"/>
      <c r="R136" s="221">
        <f>SUM(R137:R466)</f>
        <v>1.7219850000000001</v>
      </c>
      <c r="S136" s="220"/>
      <c r="T136" s="222">
        <f>SUM(T137:T466)</f>
        <v>0.02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87</v>
      </c>
      <c r="AT136" s="224" t="s">
        <v>82</v>
      </c>
      <c r="AU136" s="224" t="s">
        <v>87</v>
      </c>
      <c r="AY136" s="223" t="s">
        <v>145</v>
      </c>
      <c r="BK136" s="225">
        <f>SUM(BK137:BK466)</f>
        <v>0</v>
      </c>
    </row>
    <row r="137" s="2" customFormat="1" ht="24.15" customHeight="1">
      <c r="A137" s="40"/>
      <c r="B137" s="41"/>
      <c r="C137" s="228" t="s">
        <v>87</v>
      </c>
      <c r="D137" s="228" t="s">
        <v>148</v>
      </c>
      <c r="E137" s="229" t="s">
        <v>149</v>
      </c>
      <c r="F137" s="230" t="s">
        <v>150</v>
      </c>
      <c r="G137" s="231" t="s">
        <v>151</v>
      </c>
      <c r="H137" s="232">
        <v>6</v>
      </c>
      <c r="I137" s="233"/>
      <c r="J137" s="234">
        <f>ROUND(I137*H137,2)</f>
        <v>0</v>
      </c>
      <c r="K137" s="230" t="s">
        <v>152</v>
      </c>
      <c r="L137" s="46"/>
      <c r="M137" s="235" t="s">
        <v>1</v>
      </c>
      <c r="N137" s="236" t="s">
        <v>48</v>
      </c>
      <c r="O137" s="93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153</v>
      </c>
      <c r="AT137" s="239" t="s">
        <v>148</v>
      </c>
      <c r="AU137" s="239" t="s">
        <v>91</v>
      </c>
      <c r="AY137" s="18" t="s">
        <v>145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87</v>
      </c>
      <c r="BK137" s="240">
        <f>ROUND(I137*H137,2)</f>
        <v>0</v>
      </c>
      <c r="BL137" s="18" t="s">
        <v>153</v>
      </c>
      <c r="BM137" s="239" t="s">
        <v>91</v>
      </c>
    </row>
    <row r="138" s="2" customFormat="1">
      <c r="A138" s="40"/>
      <c r="B138" s="41"/>
      <c r="C138" s="42"/>
      <c r="D138" s="241" t="s">
        <v>154</v>
      </c>
      <c r="E138" s="42"/>
      <c r="F138" s="242" t="s">
        <v>155</v>
      </c>
      <c r="G138" s="42"/>
      <c r="H138" s="42"/>
      <c r="I138" s="243"/>
      <c r="J138" s="42"/>
      <c r="K138" s="42"/>
      <c r="L138" s="46"/>
      <c r="M138" s="244"/>
      <c r="N138" s="245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154</v>
      </c>
      <c r="AU138" s="18" t="s">
        <v>91</v>
      </c>
    </row>
    <row r="139" s="2" customFormat="1">
      <c r="A139" s="40"/>
      <c r="B139" s="41"/>
      <c r="C139" s="42"/>
      <c r="D139" s="246" t="s">
        <v>156</v>
      </c>
      <c r="E139" s="42"/>
      <c r="F139" s="247" t="s">
        <v>157</v>
      </c>
      <c r="G139" s="42"/>
      <c r="H139" s="42"/>
      <c r="I139" s="243"/>
      <c r="J139" s="42"/>
      <c r="K139" s="42"/>
      <c r="L139" s="46"/>
      <c r="M139" s="244"/>
      <c r="N139" s="245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156</v>
      </c>
      <c r="AU139" s="18" t="s">
        <v>91</v>
      </c>
    </row>
    <row r="140" s="13" customFormat="1">
      <c r="A140" s="13"/>
      <c r="B140" s="248"/>
      <c r="C140" s="249"/>
      <c r="D140" s="241" t="s">
        <v>158</v>
      </c>
      <c r="E140" s="250" t="s">
        <v>1</v>
      </c>
      <c r="F140" s="251" t="s">
        <v>159</v>
      </c>
      <c r="G140" s="249"/>
      <c r="H140" s="250" t="s">
        <v>1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158</v>
      </c>
      <c r="AU140" s="257" t="s">
        <v>91</v>
      </c>
      <c r="AV140" s="13" t="s">
        <v>87</v>
      </c>
      <c r="AW140" s="13" t="s">
        <v>39</v>
      </c>
      <c r="AX140" s="13" t="s">
        <v>83</v>
      </c>
      <c r="AY140" s="257" t="s">
        <v>145</v>
      </c>
    </row>
    <row r="141" s="14" customFormat="1">
      <c r="A141" s="14"/>
      <c r="B141" s="258"/>
      <c r="C141" s="259"/>
      <c r="D141" s="241" t="s">
        <v>158</v>
      </c>
      <c r="E141" s="260" t="s">
        <v>1</v>
      </c>
      <c r="F141" s="261" t="s">
        <v>160</v>
      </c>
      <c r="G141" s="259"/>
      <c r="H141" s="262">
        <v>6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8" t="s">
        <v>158</v>
      </c>
      <c r="AU141" s="268" t="s">
        <v>91</v>
      </c>
      <c r="AV141" s="14" t="s">
        <v>91</v>
      </c>
      <c r="AW141" s="14" t="s">
        <v>39</v>
      </c>
      <c r="AX141" s="14" t="s">
        <v>83</v>
      </c>
      <c r="AY141" s="268" t="s">
        <v>145</v>
      </c>
    </row>
    <row r="142" s="15" customFormat="1">
      <c r="A142" s="15"/>
      <c r="B142" s="269"/>
      <c r="C142" s="270"/>
      <c r="D142" s="241" t="s">
        <v>158</v>
      </c>
      <c r="E142" s="271" t="s">
        <v>1</v>
      </c>
      <c r="F142" s="272" t="s">
        <v>161</v>
      </c>
      <c r="G142" s="270"/>
      <c r="H142" s="273">
        <v>6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9" t="s">
        <v>158</v>
      </c>
      <c r="AU142" s="279" t="s">
        <v>91</v>
      </c>
      <c r="AV142" s="15" t="s">
        <v>153</v>
      </c>
      <c r="AW142" s="15" t="s">
        <v>39</v>
      </c>
      <c r="AX142" s="15" t="s">
        <v>87</v>
      </c>
      <c r="AY142" s="279" t="s">
        <v>145</v>
      </c>
    </row>
    <row r="143" s="2" customFormat="1" ht="33" customHeight="1">
      <c r="A143" s="40"/>
      <c r="B143" s="41"/>
      <c r="C143" s="228" t="s">
        <v>91</v>
      </c>
      <c r="D143" s="228" t="s">
        <v>148</v>
      </c>
      <c r="E143" s="229" t="s">
        <v>162</v>
      </c>
      <c r="F143" s="230" t="s">
        <v>163</v>
      </c>
      <c r="G143" s="231" t="s">
        <v>151</v>
      </c>
      <c r="H143" s="232">
        <v>6</v>
      </c>
      <c r="I143" s="233"/>
      <c r="J143" s="234">
        <f>ROUND(I143*H143,2)</f>
        <v>0</v>
      </c>
      <c r="K143" s="230" t="s">
        <v>152</v>
      </c>
      <c r="L143" s="46"/>
      <c r="M143" s="235" t="s">
        <v>1</v>
      </c>
      <c r="N143" s="236" t="s">
        <v>48</v>
      </c>
      <c r="O143" s="93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9" t="s">
        <v>153</v>
      </c>
      <c r="AT143" s="239" t="s">
        <v>148</v>
      </c>
      <c r="AU143" s="239" t="s">
        <v>91</v>
      </c>
      <c r="AY143" s="18" t="s">
        <v>145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87</v>
      </c>
      <c r="BK143" s="240">
        <f>ROUND(I143*H143,2)</f>
        <v>0</v>
      </c>
      <c r="BL143" s="18" t="s">
        <v>153</v>
      </c>
      <c r="BM143" s="239" t="s">
        <v>164</v>
      </c>
    </row>
    <row r="144" s="2" customFormat="1">
      <c r="A144" s="40"/>
      <c r="B144" s="41"/>
      <c r="C144" s="42"/>
      <c r="D144" s="241" t="s">
        <v>154</v>
      </c>
      <c r="E144" s="42"/>
      <c r="F144" s="242" t="s">
        <v>165</v>
      </c>
      <c r="G144" s="42"/>
      <c r="H144" s="42"/>
      <c r="I144" s="243"/>
      <c r="J144" s="42"/>
      <c r="K144" s="42"/>
      <c r="L144" s="46"/>
      <c r="M144" s="244"/>
      <c r="N144" s="245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154</v>
      </c>
      <c r="AU144" s="18" t="s">
        <v>91</v>
      </c>
    </row>
    <row r="145" s="2" customFormat="1">
      <c r="A145" s="40"/>
      <c r="B145" s="41"/>
      <c r="C145" s="42"/>
      <c r="D145" s="246" t="s">
        <v>156</v>
      </c>
      <c r="E145" s="42"/>
      <c r="F145" s="247" t="s">
        <v>166</v>
      </c>
      <c r="G145" s="42"/>
      <c r="H145" s="42"/>
      <c r="I145" s="243"/>
      <c r="J145" s="42"/>
      <c r="K145" s="42"/>
      <c r="L145" s="46"/>
      <c r="M145" s="244"/>
      <c r="N145" s="245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156</v>
      </c>
      <c r="AU145" s="18" t="s">
        <v>91</v>
      </c>
    </row>
    <row r="146" s="13" customFormat="1">
      <c r="A146" s="13"/>
      <c r="B146" s="248"/>
      <c r="C146" s="249"/>
      <c r="D146" s="241" t="s">
        <v>158</v>
      </c>
      <c r="E146" s="250" t="s">
        <v>1</v>
      </c>
      <c r="F146" s="251" t="s">
        <v>159</v>
      </c>
      <c r="G146" s="249"/>
      <c r="H146" s="250" t="s">
        <v>1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158</v>
      </c>
      <c r="AU146" s="257" t="s">
        <v>91</v>
      </c>
      <c r="AV146" s="13" t="s">
        <v>87</v>
      </c>
      <c r="AW146" s="13" t="s">
        <v>39</v>
      </c>
      <c r="AX146" s="13" t="s">
        <v>83</v>
      </c>
      <c r="AY146" s="257" t="s">
        <v>145</v>
      </c>
    </row>
    <row r="147" s="14" customFormat="1">
      <c r="A147" s="14"/>
      <c r="B147" s="258"/>
      <c r="C147" s="259"/>
      <c r="D147" s="241" t="s">
        <v>158</v>
      </c>
      <c r="E147" s="260" t="s">
        <v>1</v>
      </c>
      <c r="F147" s="261" t="s">
        <v>160</v>
      </c>
      <c r="G147" s="259"/>
      <c r="H147" s="262">
        <v>6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8" t="s">
        <v>158</v>
      </c>
      <c r="AU147" s="268" t="s">
        <v>91</v>
      </c>
      <c r="AV147" s="14" t="s">
        <v>91</v>
      </c>
      <c r="AW147" s="14" t="s">
        <v>39</v>
      </c>
      <c r="AX147" s="14" t="s">
        <v>83</v>
      </c>
      <c r="AY147" s="268" t="s">
        <v>145</v>
      </c>
    </row>
    <row r="148" s="15" customFormat="1">
      <c r="A148" s="15"/>
      <c r="B148" s="269"/>
      <c r="C148" s="270"/>
      <c r="D148" s="241" t="s">
        <v>158</v>
      </c>
      <c r="E148" s="271" t="s">
        <v>1</v>
      </c>
      <c r="F148" s="272" t="s">
        <v>161</v>
      </c>
      <c r="G148" s="270"/>
      <c r="H148" s="273">
        <v>6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158</v>
      </c>
      <c r="AU148" s="279" t="s">
        <v>91</v>
      </c>
      <c r="AV148" s="15" t="s">
        <v>153</v>
      </c>
      <c r="AW148" s="15" t="s">
        <v>39</v>
      </c>
      <c r="AX148" s="15" t="s">
        <v>87</v>
      </c>
      <c r="AY148" s="279" t="s">
        <v>145</v>
      </c>
    </row>
    <row r="149" s="2" customFormat="1" ht="24.15" customHeight="1">
      <c r="A149" s="40"/>
      <c r="B149" s="41"/>
      <c r="C149" s="228" t="s">
        <v>167</v>
      </c>
      <c r="D149" s="228" t="s">
        <v>148</v>
      </c>
      <c r="E149" s="229" t="s">
        <v>168</v>
      </c>
      <c r="F149" s="230" t="s">
        <v>169</v>
      </c>
      <c r="G149" s="231" t="s">
        <v>151</v>
      </c>
      <c r="H149" s="232">
        <v>6</v>
      </c>
      <c r="I149" s="233"/>
      <c r="J149" s="234">
        <f>ROUND(I149*H149,2)</f>
        <v>0</v>
      </c>
      <c r="K149" s="230" t="s">
        <v>152</v>
      </c>
      <c r="L149" s="46"/>
      <c r="M149" s="235" t="s">
        <v>1</v>
      </c>
      <c r="N149" s="236" t="s">
        <v>48</v>
      </c>
      <c r="O149" s="93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9" t="s">
        <v>153</v>
      </c>
      <c r="AT149" s="239" t="s">
        <v>148</v>
      </c>
      <c r="AU149" s="239" t="s">
        <v>91</v>
      </c>
      <c r="AY149" s="18" t="s">
        <v>145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87</v>
      </c>
      <c r="BK149" s="240">
        <f>ROUND(I149*H149,2)</f>
        <v>0</v>
      </c>
      <c r="BL149" s="18" t="s">
        <v>153</v>
      </c>
      <c r="BM149" s="239" t="s">
        <v>170</v>
      </c>
    </row>
    <row r="150" s="2" customFormat="1">
      <c r="A150" s="40"/>
      <c r="B150" s="41"/>
      <c r="C150" s="42"/>
      <c r="D150" s="241" t="s">
        <v>154</v>
      </c>
      <c r="E150" s="42"/>
      <c r="F150" s="242" t="s">
        <v>171</v>
      </c>
      <c r="G150" s="42"/>
      <c r="H150" s="42"/>
      <c r="I150" s="243"/>
      <c r="J150" s="42"/>
      <c r="K150" s="42"/>
      <c r="L150" s="46"/>
      <c r="M150" s="244"/>
      <c r="N150" s="245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154</v>
      </c>
      <c r="AU150" s="18" t="s">
        <v>91</v>
      </c>
    </row>
    <row r="151" s="2" customFormat="1">
      <c r="A151" s="40"/>
      <c r="B151" s="41"/>
      <c r="C151" s="42"/>
      <c r="D151" s="246" t="s">
        <v>156</v>
      </c>
      <c r="E151" s="42"/>
      <c r="F151" s="247" t="s">
        <v>172</v>
      </c>
      <c r="G151" s="42"/>
      <c r="H151" s="42"/>
      <c r="I151" s="243"/>
      <c r="J151" s="42"/>
      <c r="K151" s="42"/>
      <c r="L151" s="46"/>
      <c r="M151" s="244"/>
      <c r="N151" s="245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156</v>
      </c>
      <c r="AU151" s="18" t="s">
        <v>91</v>
      </c>
    </row>
    <row r="152" s="13" customFormat="1">
      <c r="A152" s="13"/>
      <c r="B152" s="248"/>
      <c r="C152" s="249"/>
      <c r="D152" s="241" t="s">
        <v>158</v>
      </c>
      <c r="E152" s="250" t="s">
        <v>1</v>
      </c>
      <c r="F152" s="251" t="s">
        <v>159</v>
      </c>
      <c r="G152" s="249"/>
      <c r="H152" s="250" t="s">
        <v>1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158</v>
      </c>
      <c r="AU152" s="257" t="s">
        <v>91</v>
      </c>
      <c r="AV152" s="13" t="s">
        <v>87</v>
      </c>
      <c r="AW152" s="13" t="s">
        <v>39</v>
      </c>
      <c r="AX152" s="13" t="s">
        <v>83</v>
      </c>
      <c r="AY152" s="257" t="s">
        <v>145</v>
      </c>
    </row>
    <row r="153" s="14" customFormat="1">
      <c r="A153" s="14"/>
      <c r="B153" s="258"/>
      <c r="C153" s="259"/>
      <c r="D153" s="241" t="s">
        <v>158</v>
      </c>
      <c r="E153" s="260" t="s">
        <v>1</v>
      </c>
      <c r="F153" s="261" t="s">
        <v>160</v>
      </c>
      <c r="G153" s="259"/>
      <c r="H153" s="262">
        <v>6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158</v>
      </c>
      <c r="AU153" s="268" t="s">
        <v>91</v>
      </c>
      <c r="AV153" s="14" t="s">
        <v>91</v>
      </c>
      <c r="AW153" s="14" t="s">
        <v>39</v>
      </c>
      <c r="AX153" s="14" t="s">
        <v>83</v>
      </c>
      <c r="AY153" s="268" t="s">
        <v>145</v>
      </c>
    </row>
    <row r="154" s="15" customFormat="1">
      <c r="A154" s="15"/>
      <c r="B154" s="269"/>
      <c r="C154" s="270"/>
      <c r="D154" s="241" t="s">
        <v>158</v>
      </c>
      <c r="E154" s="271" t="s">
        <v>1</v>
      </c>
      <c r="F154" s="272" t="s">
        <v>161</v>
      </c>
      <c r="G154" s="270"/>
      <c r="H154" s="273">
        <v>6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9" t="s">
        <v>158</v>
      </c>
      <c r="AU154" s="279" t="s">
        <v>91</v>
      </c>
      <c r="AV154" s="15" t="s">
        <v>153</v>
      </c>
      <c r="AW154" s="15" t="s">
        <v>39</v>
      </c>
      <c r="AX154" s="15" t="s">
        <v>87</v>
      </c>
      <c r="AY154" s="279" t="s">
        <v>145</v>
      </c>
    </row>
    <row r="155" s="2" customFormat="1" ht="24.15" customHeight="1">
      <c r="A155" s="40"/>
      <c r="B155" s="41"/>
      <c r="C155" s="228" t="s">
        <v>153</v>
      </c>
      <c r="D155" s="228" t="s">
        <v>148</v>
      </c>
      <c r="E155" s="229" t="s">
        <v>173</v>
      </c>
      <c r="F155" s="230" t="s">
        <v>174</v>
      </c>
      <c r="G155" s="231" t="s">
        <v>151</v>
      </c>
      <c r="H155" s="232">
        <v>6</v>
      </c>
      <c r="I155" s="233"/>
      <c r="J155" s="234">
        <f>ROUND(I155*H155,2)</f>
        <v>0</v>
      </c>
      <c r="K155" s="230" t="s">
        <v>152</v>
      </c>
      <c r="L155" s="46"/>
      <c r="M155" s="235" t="s">
        <v>1</v>
      </c>
      <c r="N155" s="236" t="s">
        <v>48</v>
      </c>
      <c r="O155" s="93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9" t="s">
        <v>153</v>
      </c>
      <c r="AT155" s="239" t="s">
        <v>148</v>
      </c>
      <c r="AU155" s="239" t="s">
        <v>91</v>
      </c>
      <c r="AY155" s="18" t="s">
        <v>145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87</v>
      </c>
      <c r="BK155" s="240">
        <f>ROUND(I155*H155,2)</f>
        <v>0</v>
      </c>
      <c r="BL155" s="18" t="s">
        <v>153</v>
      </c>
      <c r="BM155" s="239" t="s">
        <v>175</v>
      </c>
    </row>
    <row r="156" s="2" customFormat="1">
      <c r="A156" s="40"/>
      <c r="B156" s="41"/>
      <c r="C156" s="42"/>
      <c r="D156" s="241" t="s">
        <v>154</v>
      </c>
      <c r="E156" s="42"/>
      <c r="F156" s="242" t="s">
        <v>176</v>
      </c>
      <c r="G156" s="42"/>
      <c r="H156" s="42"/>
      <c r="I156" s="243"/>
      <c r="J156" s="42"/>
      <c r="K156" s="42"/>
      <c r="L156" s="46"/>
      <c r="M156" s="244"/>
      <c r="N156" s="245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154</v>
      </c>
      <c r="AU156" s="18" t="s">
        <v>91</v>
      </c>
    </row>
    <row r="157" s="2" customFormat="1">
      <c r="A157" s="40"/>
      <c r="B157" s="41"/>
      <c r="C157" s="42"/>
      <c r="D157" s="246" t="s">
        <v>156</v>
      </c>
      <c r="E157" s="42"/>
      <c r="F157" s="247" t="s">
        <v>177</v>
      </c>
      <c r="G157" s="42"/>
      <c r="H157" s="42"/>
      <c r="I157" s="243"/>
      <c r="J157" s="42"/>
      <c r="K157" s="42"/>
      <c r="L157" s="46"/>
      <c r="M157" s="244"/>
      <c r="N157" s="245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156</v>
      </c>
      <c r="AU157" s="18" t="s">
        <v>91</v>
      </c>
    </row>
    <row r="158" s="2" customFormat="1">
      <c r="A158" s="40"/>
      <c r="B158" s="41"/>
      <c r="C158" s="42"/>
      <c r="D158" s="241" t="s">
        <v>178</v>
      </c>
      <c r="E158" s="42"/>
      <c r="F158" s="280" t="s">
        <v>179</v>
      </c>
      <c r="G158" s="42"/>
      <c r="H158" s="42"/>
      <c r="I158" s="243"/>
      <c r="J158" s="42"/>
      <c r="K158" s="42"/>
      <c r="L158" s="46"/>
      <c r="M158" s="244"/>
      <c r="N158" s="245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178</v>
      </c>
      <c r="AU158" s="18" t="s">
        <v>91</v>
      </c>
    </row>
    <row r="159" s="13" customFormat="1">
      <c r="A159" s="13"/>
      <c r="B159" s="248"/>
      <c r="C159" s="249"/>
      <c r="D159" s="241" t="s">
        <v>158</v>
      </c>
      <c r="E159" s="250" t="s">
        <v>1</v>
      </c>
      <c r="F159" s="251" t="s">
        <v>159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158</v>
      </c>
      <c r="AU159" s="257" t="s">
        <v>91</v>
      </c>
      <c r="AV159" s="13" t="s">
        <v>87</v>
      </c>
      <c r="AW159" s="13" t="s">
        <v>39</v>
      </c>
      <c r="AX159" s="13" t="s">
        <v>83</v>
      </c>
      <c r="AY159" s="257" t="s">
        <v>145</v>
      </c>
    </row>
    <row r="160" s="14" customFormat="1">
      <c r="A160" s="14"/>
      <c r="B160" s="258"/>
      <c r="C160" s="259"/>
      <c r="D160" s="241" t="s">
        <v>158</v>
      </c>
      <c r="E160" s="260" t="s">
        <v>1</v>
      </c>
      <c r="F160" s="261" t="s">
        <v>160</v>
      </c>
      <c r="G160" s="259"/>
      <c r="H160" s="262">
        <v>6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158</v>
      </c>
      <c r="AU160" s="268" t="s">
        <v>91</v>
      </c>
      <c r="AV160" s="14" t="s">
        <v>91</v>
      </c>
      <c r="AW160" s="14" t="s">
        <v>39</v>
      </c>
      <c r="AX160" s="14" t="s">
        <v>83</v>
      </c>
      <c r="AY160" s="268" t="s">
        <v>145</v>
      </c>
    </row>
    <row r="161" s="15" customFormat="1">
      <c r="A161" s="15"/>
      <c r="B161" s="269"/>
      <c r="C161" s="270"/>
      <c r="D161" s="241" t="s">
        <v>158</v>
      </c>
      <c r="E161" s="271" t="s">
        <v>1</v>
      </c>
      <c r="F161" s="272" t="s">
        <v>161</v>
      </c>
      <c r="G161" s="270"/>
      <c r="H161" s="273">
        <v>6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9" t="s">
        <v>158</v>
      </c>
      <c r="AU161" s="279" t="s">
        <v>91</v>
      </c>
      <c r="AV161" s="15" t="s">
        <v>153</v>
      </c>
      <c r="AW161" s="15" t="s">
        <v>39</v>
      </c>
      <c r="AX161" s="15" t="s">
        <v>87</v>
      </c>
      <c r="AY161" s="279" t="s">
        <v>145</v>
      </c>
    </row>
    <row r="162" s="2" customFormat="1" ht="24.15" customHeight="1">
      <c r="A162" s="40"/>
      <c r="B162" s="41"/>
      <c r="C162" s="228" t="s">
        <v>180</v>
      </c>
      <c r="D162" s="228" t="s">
        <v>148</v>
      </c>
      <c r="E162" s="229" t="s">
        <v>181</v>
      </c>
      <c r="F162" s="230" t="s">
        <v>182</v>
      </c>
      <c r="G162" s="231" t="s">
        <v>151</v>
      </c>
      <c r="H162" s="232">
        <v>6</v>
      </c>
      <c r="I162" s="233"/>
      <c r="J162" s="234">
        <f>ROUND(I162*H162,2)</f>
        <v>0</v>
      </c>
      <c r="K162" s="230" t="s">
        <v>152</v>
      </c>
      <c r="L162" s="46"/>
      <c r="M162" s="235" t="s">
        <v>1</v>
      </c>
      <c r="N162" s="236" t="s">
        <v>48</v>
      </c>
      <c r="O162" s="93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9" t="s">
        <v>153</v>
      </c>
      <c r="AT162" s="239" t="s">
        <v>148</v>
      </c>
      <c r="AU162" s="239" t="s">
        <v>91</v>
      </c>
      <c r="AY162" s="18" t="s">
        <v>145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87</v>
      </c>
      <c r="BK162" s="240">
        <f>ROUND(I162*H162,2)</f>
        <v>0</v>
      </c>
      <c r="BL162" s="18" t="s">
        <v>153</v>
      </c>
      <c r="BM162" s="239" t="s">
        <v>183</v>
      </c>
    </row>
    <row r="163" s="2" customFormat="1">
      <c r="A163" s="40"/>
      <c r="B163" s="41"/>
      <c r="C163" s="42"/>
      <c r="D163" s="241" t="s">
        <v>154</v>
      </c>
      <c r="E163" s="42"/>
      <c r="F163" s="242" t="s">
        <v>184</v>
      </c>
      <c r="G163" s="42"/>
      <c r="H163" s="42"/>
      <c r="I163" s="243"/>
      <c r="J163" s="42"/>
      <c r="K163" s="42"/>
      <c r="L163" s="46"/>
      <c r="M163" s="244"/>
      <c r="N163" s="245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154</v>
      </c>
      <c r="AU163" s="18" t="s">
        <v>91</v>
      </c>
    </row>
    <row r="164" s="2" customFormat="1">
      <c r="A164" s="40"/>
      <c r="B164" s="41"/>
      <c r="C164" s="42"/>
      <c r="D164" s="246" t="s">
        <v>156</v>
      </c>
      <c r="E164" s="42"/>
      <c r="F164" s="247" t="s">
        <v>185</v>
      </c>
      <c r="G164" s="42"/>
      <c r="H164" s="42"/>
      <c r="I164" s="243"/>
      <c r="J164" s="42"/>
      <c r="K164" s="42"/>
      <c r="L164" s="46"/>
      <c r="M164" s="244"/>
      <c r="N164" s="245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156</v>
      </c>
      <c r="AU164" s="18" t="s">
        <v>91</v>
      </c>
    </row>
    <row r="165" s="2" customFormat="1">
      <c r="A165" s="40"/>
      <c r="B165" s="41"/>
      <c r="C165" s="42"/>
      <c r="D165" s="241" t="s">
        <v>178</v>
      </c>
      <c r="E165" s="42"/>
      <c r="F165" s="280" t="s">
        <v>179</v>
      </c>
      <c r="G165" s="42"/>
      <c r="H165" s="42"/>
      <c r="I165" s="243"/>
      <c r="J165" s="42"/>
      <c r="K165" s="42"/>
      <c r="L165" s="46"/>
      <c r="M165" s="244"/>
      <c r="N165" s="245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178</v>
      </c>
      <c r="AU165" s="18" t="s">
        <v>91</v>
      </c>
    </row>
    <row r="166" s="13" customFormat="1">
      <c r="A166" s="13"/>
      <c r="B166" s="248"/>
      <c r="C166" s="249"/>
      <c r="D166" s="241" t="s">
        <v>158</v>
      </c>
      <c r="E166" s="250" t="s">
        <v>1</v>
      </c>
      <c r="F166" s="251" t="s">
        <v>159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158</v>
      </c>
      <c r="AU166" s="257" t="s">
        <v>91</v>
      </c>
      <c r="AV166" s="13" t="s">
        <v>87</v>
      </c>
      <c r="AW166" s="13" t="s">
        <v>39</v>
      </c>
      <c r="AX166" s="13" t="s">
        <v>83</v>
      </c>
      <c r="AY166" s="257" t="s">
        <v>145</v>
      </c>
    </row>
    <row r="167" s="14" customFormat="1">
      <c r="A167" s="14"/>
      <c r="B167" s="258"/>
      <c r="C167" s="259"/>
      <c r="D167" s="241" t="s">
        <v>158</v>
      </c>
      <c r="E167" s="260" t="s">
        <v>1</v>
      </c>
      <c r="F167" s="261" t="s">
        <v>160</v>
      </c>
      <c r="G167" s="259"/>
      <c r="H167" s="262">
        <v>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158</v>
      </c>
      <c r="AU167" s="268" t="s">
        <v>91</v>
      </c>
      <c r="AV167" s="14" t="s">
        <v>91</v>
      </c>
      <c r="AW167" s="14" t="s">
        <v>39</v>
      </c>
      <c r="AX167" s="14" t="s">
        <v>83</v>
      </c>
      <c r="AY167" s="268" t="s">
        <v>145</v>
      </c>
    </row>
    <row r="168" s="15" customFormat="1">
      <c r="A168" s="15"/>
      <c r="B168" s="269"/>
      <c r="C168" s="270"/>
      <c r="D168" s="241" t="s">
        <v>158</v>
      </c>
      <c r="E168" s="271" t="s">
        <v>1</v>
      </c>
      <c r="F168" s="272" t="s">
        <v>161</v>
      </c>
      <c r="G168" s="270"/>
      <c r="H168" s="273">
        <v>6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158</v>
      </c>
      <c r="AU168" s="279" t="s">
        <v>91</v>
      </c>
      <c r="AV168" s="15" t="s">
        <v>153</v>
      </c>
      <c r="AW168" s="15" t="s">
        <v>39</v>
      </c>
      <c r="AX168" s="15" t="s">
        <v>87</v>
      </c>
      <c r="AY168" s="279" t="s">
        <v>145</v>
      </c>
    </row>
    <row r="169" s="2" customFormat="1" ht="33" customHeight="1">
      <c r="A169" s="40"/>
      <c r="B169" s="41"/>
      <c r="C169" s="228" t="s">
        <v>160</v>
      </c>
      <c r="D169" s="228" t="s">
        <v>148</v>
      </c>
      <c r="E169" s="229" t="s">
        <v>186</v>
      </c>
      <c r="F169" s="230" t="s">
        <v>187</v>
      </c>
      <c r="G169" s="231" t="s">
        <v>151</v>
      </c>
      <c r="H169" s="232">
        <v>24</v>
      </c>
      <c r="I169" s="233"/>
      <c r="J169" s="234">
        <f>ROUND(I169*H169,2)</f>
        <v>0</v>
      </c>
      <c r="K169" s="230" t="s">
        <v>152</v>
      </c>
      <c r="L169" s="46"/>
      <c r="M169" s="235" t="s">
        <v>1</v>
      </c>
      <c r="N169" s="236" t="s">
        <v>48</v>
      </c>
      <c r="O169" s="93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9" t="s">
        <v>153</v>
      </c>
      <c r="AT169" s="239" t="s">
        <v>148</v>
      </c>
      <c r="AU169" s="239" t="s">
        <v>91</v>
      </c>
      <c r="AY169" s="18" t="s">
        <v>145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87</v>
      </c>
      <c r="BK169" s="240">
        <f>ROUND(I169*H169,2)</f>
        <v>0</v>
      </c>
      <c r="BL169" s="18" t="s">
        <v>153</v>
      </c>
      <c r="BM169" s="239" t="s">
        <v>188</v>
      </c>
    </row>
    <row r="170" s="2" customFormat="1">
      <c r="A170" s="40"/>
      <c r="B170" s="41"/>
      <c r="C170" s="42"/>
      <c r="D170" s="241" t="s">
        <v>154</v>
      </c>
      <c r="E170" s="42"/>
      <c r="F170" s="242" t="s">
        <v>189</v>
      </c>
      <c r="G170" s="42"/>
      <c r="H170" s="42"/>
      <c r="I170" s="243"/>
      <c r="J170" s="42"/>
      <c r="K170" s="42"/>
      <c r="L170" s="46"/>
      <c r="M170" s="244"/>
      <c r="N170" s="245"/>
      <c r="O170" s="93"/>
      <c r="P170" s="93"/>
      <c r="Q170" s="93"/>
      <c r="R170" s="93"/>
      <c r="S170" s="93"/>
      <c r="T170" s="94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154</v>
      </c>
      <c r="AU170" s="18" t="s">
        <v>91</v>
      </c>
    </row>
    <row r="171" s="2" customFormat="1">
      <c r="A171" s="40"/>
      <c r="B171" s="41"/>
      <c r="C171" s="42"/>
      <c r="D171" s="246" t="s">
        <v>156</v>
      </c>
      <c r="E171" s="42"/>
      <c r="F171" s="247" t="s">
        <v>190</v>
      </c>
      <c r="G171" s="42"/>
      <c r="H171" s="42"/>
      <c r="I171" s="243"/>
      <c r="J171" s="42"/>
      <c r="K171" s="42"/>
      <c r="L171" s="46"/>
      <c r="M171" s="244"/>
      <c r="N171" s="245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156</v>
      </c>
      <c r="AU171" s="18" t="s">
        <v>91</v>
      </c>
    </row>
    <row r="172" s="13" customFormat="1">
      <c r="A172" s="13"/>
      <c r="B172" s="248"/>
      <c r="C172" s="249"/>
      <c r="D172" s="241" t="s">
        <v>158</v>
      </c>
      <c r="E172" s="250" t="s">
        <v>1</v>
      </c>
      <c r="F172" s="251" t="s">
        <v>159</v>
      </c>
      <c r="G172" s="249"/>
      <c r="H172" s="250" t="s">
        <v>1</v>
      </c>
      <c r="I172" s="252"/>
      <c r="J172" s="249"/>
      <c r="K172" s="249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158</v>
      </c>
      <c r="AU172" s="257" t="s">
        <v>91</v>
      </c>
      <c r="AV172" s="13" t="s">
        <v>87</v>
      </c>
      <c r="AW172" s="13" t="s">
        <v>39</v>
      </c>
      <c r="AX172" s="13" t="s">
        <v>83</v>
      </c>
      <c r="AY172" s="257" t="s">
        <v>145</v>
      </c>
    </row>
    <row r="173" s="14" customFormat="1">
      <c r="A173" s="14"/>
      <c r="B173" s="258"/>
      <c r="C173" s="259"/>
      <c r="D173" s="241" t="s">
        <v>158</v>
      </c>
      <c r="E173" s="260" t="s">
        <v>1</v>
      </c>
      <c r="F173" s="261" t="s">
        <v>191</v>
      </c>
      <c r="G173" s="259"/>
      <c r="H173" s="262">
        <v>24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158</v>
      </c>
      <c r="AU173" s="268" t="s">
        <v>91</v>
      </c>
      <c r="AV173" s="14" t="s">
        <v>91</v>
      </c>
      <c r="AW173" s="14" t="s">
        <v>39</v>
      </c>
      <c r="AX173" s="14" t="s">
        <v>83</v>
      </c>
      <c r="AY173" s="268" t="s">
        <v>145</v>
      </c>
    </row>
    <row r="174" s="15" customFormat="1">
      <c r="A174" s="15"/>
      <c r="B174" s="269"/>
      <c r="C174" s="270"/>
      <c r="D174" s="241" t="s">
        <v>158</v>
      </c>
      <c r="E174" s="271" t="s">
        <v>1</v>
      </c>
      <c r="F174" s="272" t="s">
        <v>161</v>
      </c>
      <c r="G174" s="270"/>
      <c r="H174" s="273">
        <v>24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9" t="s">
        <v>158</v>
      </c>
      <c r="AU174" s="279" t="s">
        <v>91</v>
      </c>
      <c r="AV174" s="15" t="s">
        <v>153</v>
      </c>
      <c r="AW174" s="15" t="s">
        <v>39</v>
      </c>
      <c r="AX174" s="15" t="s">
        <v>87</v>
      </c>
      <c r="AY174" s="279" t="s">
        <v>145</v>
      </c>
    </row>
    <row r="175" s="2" customFormat="1" ht="33" customHeight="1">
      <c r="A175" s="40"/>
      <c r="B175" s="41"/>
      <c r="C175" s="228" t="s">
        <v>192</v>
      </c>
      <c r="D175" s="228" t="s">
        <v>148</v>
      </c>
      <c r="E175" s="229" t="s">
        <v>193</v>
      </c>
      <c r="F175" s="230" t="s">
        <v>194</v>
      </c>
      <c r="G175" s="231" t="s">
        <v>151</v>
      </c>
      <c r="H175" s="232">
        <v>24</v>
      </c>
      <c r="I175" s="233"/>
      <c r="J175" s="234">
        <f>ROUND(I175*H175,2)</f>
        <v>0</v>
      </c>
      <c r="K175" s="230" t="s">
        <v>152</v>
      </c>
      <c r="L175" s="46"/>
      <c r="M175" s="235" t="s">
        <v>1</v>
      </c>
      <c r="N175" s="236" t="s">
        <v>48</v>
      </c>
      <c r="O175" s="93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9" t="s">
        <v>153</v>
      </c>
      <c r="AT175" s="239" t="s">
        <v>148</v>
      </c>
      <c r="AU175" s="239" t="s">
        <v>91</v>
      </c>
      <c r="AY175" s="18" t="s">
        <v>145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87</v>
      </c>
      <c r="BK175" s="240">
        <f>ROUND(I175*H175,2)</f>
        <v>0</v>
      </c>
      <c r="BL175" s="18" t="s">
        <v>153</v>
      </c>
      <c r="BM175" s="239" t="s">
        <v>195</v>
      </c>
    </row>
    <row r="176" s="2" customFormat="1">
      <c r="A176" s="40"/>
      <c r="B176" s="41"/>
      <c r="C176" s="42"/>
      <c r="D176" s="241" t="s">
        <v>154</v>
      </c>
      <c r="E176" s="42"/>
      <c r="F176" s="242" t="s">
        <v>196</v>
      </c>
      <c r="G176" s="42"/>
      <c r="H176" s="42"/>
      <c r="I176" s="243"/>
      <c r="J176" s="42"/>
      <c r="K176" s="42"/>
      <c r="L176" s="46"/>
      <c r="M176" s="244"/>
      <c r="N176" s="245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154</v>
      </c>
      <c r="AU176" s="18" t="s">
        <v>91</v>
      </c>
    </row>
    <row r="177" s="2" customFormat="1">
      <c r="A177" s="40"/>
      <c r="B177" s="41"/>
      <c r="C177" s="42"/>
      <c r="D177" s="246" t="s">
        <v>156</v>
      </c>
      <c r="E177" s="42"/>
      <c r="F177" s="247" t="s">
        <v>197</v>
      </c>
      <c r="G177" s="42"/>
      <c r="H177" s="42"/>
      <c r="I177" s="243"/>
      <c r="J177" s="42"/>
      <c r="K177" s="42"/>
      <c r="L177" s="46"/>
      <c r="M177" s="244"/>
      <c r="N177" s="245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156</v>
      </c>
      <c r="AU177" s="18" t="s">
        <v>91</v>
      </c>
    </row>
    <row r="178" s="2" customFormat="1">
      <c r="A178" s="40"/>
      <c r="B178" s="41"/>
      <c r="C178" s="42"/>
      <c r="D178" s="241" t="s">
        <v>178</v>
      </c>
      <c r="E178" s="42"/>
      <c r="F178" s="280" t="s">
        <v>179</v>
      </c>
      <c r="G178" s="42"/>
      <c r="H178" s="42"/>
      <c r="I178" s="243"/>
      <c r="J178" s="42"/>
      <c r="K178" s="42"/>
      <c r="L178" s="46"/>
      <c r="M178" s="244"/>
      <c r="N178" s="245"/>
      <c r="O178" s="93"/>
      <c r="P178" s="93"/>
      <c r="Q178" s="93"/>
      <c r="R178" s="93"/>
      <c r="S178" s="93"/>
      <c r="T178" s="94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178</v>
      </c>
      <c r="AU178" s="18" t="s">
        <v>91</v>
      </c>
    </row>
    <row r="179" s="13" customFormat="1">
      <c r="A179" s="13"/>
      <c r="B179" s="248"/>
      <c r="C179" s="249"/>
      <c r="D179" s="241" t="s">
        <v>158</v>
      </c>
      <c r="E179" s="250" t="s">
        <v>1</v>
      </c>
      <c r="F179" s="251" t="s">
        <v>159</v>
      </c>
      <c r="G179" s="249"/>
      <c r="H179" s="250" t="s">
        <v>1</v>
      </c>
      <c r="I179" s="252"/>
      <c r="J179" s="249"/>
      <c r="K179" s="249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158</v>
      </c>
      <c r="AU179" s="257" t="s">
        <v>91</v>
      </c>
      <c r="AV179" s="13" t="s">
        <v>87</v>
      </c>
      <c r="AW179" s="13" t="s">
        <v>39</v>
      </c>
      <c r="AX179" s="13" t="s">
        <v>83</v>
      </c>
      <c r="AY179" s="257" t="s">
        <v>145</v>
      </c>
    </row>
    <row r="180" s="14" customFormat="1">
      <c r="A180" s="14"/>
      <c r="B180" s="258"/>
      <c r="C180" s="259"/>
      <c r="D180" s="241" t="s">
        <v>158</v>
      </c>
      <c r="E180" s="260" t="s">
        <v>1</v>
      </c>
      <c r="F180" s="261" t="s">
        <v>191</v>
      </c>
      <c r="G180" s="259"/>
      <c r="H180" s="262">
        <v>24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8" t="s">
        <v>158</v>
      </c>
      <c r="AU180" s="268" t="s">
        <v>91</v>
      </c>
      <c r="AV180" s="14" t="s">
        <v>91</v>
      </c>
      <c r="AW180" s="14" t="s">
        <v>39</v>
      </c>
      <c r="AX180" s="14" t="s">
        <v>83</v>
      </c>
      <c r="AY180" s="268" t="s">
        <v>145</v>
      </c>
    </row>
    <row r="181" s="15" customFormat="1">
      <c r="A181" s="15"/>
      <c r="B181" s="269"/>
      <c r="C181" s="270"/>
      <c r="D181" s="241" t="s">
        <v>158</v>
      </c>
      <c r="E181" s="271" t="s">
        <v>1</v>
      </c>
      <c r="F181" s="272" t="s">
        <v>161</v>
      </c>
      <c r="G181" s="270"/>
      <c r="H181" s="273">
        <v>24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9" t="s">
        <v>158</v>
      </c>
      <c r="AU181" s="279" t="s">
        <v>91</v>
      </c>
      <c r="AV181" s="15" t="s">
        <v>153</v>
      </c>
      <c r="AW181" s="15" t="s">
        <v>39</v>
      </c>
      <c r="AX181" s="15" t="s">
        <v>87</v>
      </c>
      <c r="AY181" s="279" t="s">
        <v>145</v>
      </c>
    </row>
    <row r="182" s="2" customFormat="1" ht="24.15" customHeight="1">
      <c r="A182" s="40"/>
      <c r="B182" s="41"/>
      <c r="C182" s="228" t="s">
        <v>198</v>
      </c>
      <c r="D182" s="228" t="s">
        <v>148</v>
      </c>
      <c r="E182" s="229" t="s">
        <v>199</v>
      </c>
      <c r="F182" s="230" t="s">
        <v>200</v>
      </c>
      <c r="G182" s="231" t="s">
        <v>151</v>
      </c>
      <c r="H182" s="232">
        <v>24</v>
      </c>
      <c r="I182" s="233"/>
      <c r="J182" s="234">
        <f>ROUND(I182*H182,2)</f>
        <v>0</v>
      </c>
      <c r="K182" s="230" t="s">
        <v>152</v>
      </c>
      <c r="L182" s="46"/>
      <c r="M182" s="235" t="s">
        <v>1</v>
      </c>
      <c r="N182" s="236" t="s">
        <v>48</v>
      </c>
      <c r="O182" s="93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9" t="s">
        <v>153</v>
      </c>
      <c r="AT182" s="239" t="s">
        <v>148</v>
      </c>
      <c r="AU182" s="239" t="s">
        <v>91</v>
      </c>
      <c r="AY182" s="18" t="s">
        <v>145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87</v>
      </c>
      <c r="BK182" s="240">
        <f>ROUND(I182*H182,2)</f>
        <v>0</v>
      </c>
      <c r="BL182" s="18" t="s">
        <v>153</v>
      </c>
      <c r="BM182" s="239" t="s">
        <v>201</v>
      </c>
    </row>
    <row r="183" s="2" customFormat="1">
      <c r="A183" s="40"/>
      <c r="B183" s="41"/>
      <c r="C183" s="42"/>
      <c r="D183" s="241" t="s">
        <v>154</v>
      </c>
      <c r="E183" s="42"/>
      <c r="F183" s="242" t="s">
        <v>202</v>
      </c>
      <c r="G183" s="42"/>
      <c r="H183" s="42"/>
      <c r="I183" s="243"/>
      <c r="J183" s="42"/>
      <c r="K183" s="42"/>
      <c r="L183" s="46"/>
      <c r="M183" s="244"/>
      <c r="N183" s="245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154</v>
      </c>
      <c r="AU183" s="18" t="s">
        <v>91</v>
      </c>
    </row>
    <row r="184" s="2" customFormat="1">
      <c r="A184" s="40"/>
      <c r="B184" s="41"/>
      <c r="C184" s="42"/>
      <c r="D184" s="246" t="s">
        <v>156</v>
      </c>
      <c r="E184" s="42"/>
      <c r="F184" s="247" t="s">
        <v>203</v>
      </c>
      <c r="G184" s="42"/>
      <c r="H184" s="42"/>
      <c r="I184" s="243"/>
      <c r="J184" s="42"/>
      <c r="K184" s="42"/>
      <c r="L184" s="46"/>
      <c r="M184" s="244"/>
      <c r="N184" s="245"/>
      <c r="O184" s="93"/>
      <c r="P184" s="93"/>
      <c r="Q184" s="93"/>
      <c r="R184" s="93"/>
      <c r="S184" s="93"/>
      <c r="T184" s="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156</v>
      </c>
      <c r="AU184" s="18" t="s">
        <v>91</v>
      </c>
    </row>
    <row r="185" s="2" customFormat="1">
      <c r="A185" s="40"/>
      <c r="B185" s="41"/>
      <c r="C185" s="42"/>
      <c r="D185" s="241" t="s">
        <v>178</v>
      </c>
      <c r="E185" s="42"/>
      <c r="F185" s="280" t="s">
        <v>179</v>
      </c>
      <c r="G185" s="42"/>
      <c r="H185" s="42"/>
      <c r="I185" s="243"/>
      <c r="J185" s="42"/>
      <c r="K185" s="42"/>
      <c r="L185" s="46"/>
      <c r="M185" s="244"/>
      <c r="N185" s="245"/>
      <c r="O185" s="93"/>
      <c r="P185" s="93"/>
      <c r="Q185" s="93"/>
      <c r="R185" s="93"/>
      <c r="S185" s="93"/>
      <c r="T185" s="94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178</v>
      </c>
      <c r="AU185" s="18" t="s">
        <v>91</v>
      </c>
    </row>
    <row r="186" s="13" customFormat="1">
      <c r="A186" s="13"/>
      <c r="B186" s="248"/>
      <c r="C186" s="249"/>
      <c r="D186" s="241" t="s">
        <v>158</v>
      </c>
      <c r="E186" s="250" t="s">
        <v>1</v>
      </c>
      <c r="F186" s="251" t="s">
        <v>159</v>
      </c>
      <c r="G186" s="249"/>
      <c r="H186" s="250" t="s">
        <v>1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158</v>
      </c>
      <c r="AU186" s="257" t="s">
        <v>91</v>
      </c>
      <c r="AV186" s="13" t="s">
        <v>87</v>
      </c>
      <c r="AW186" s="13" t="s">
        <v>39</v>
      </c>
      <c r="AX186" s="13" t="s">
        <v>83</v>
      </c>
      <c r="AY186" s="257" t="s">
        <v>145</v>
      </c>
    </row>
    <row r="187" s="14" customFormat="1">
      <c r="A187" s="14"/>
      <c r="B187" s="258"/>
      <c r="C187" s="259"/>
      <c r="D187" s="241" t="s">
        <v>158</v>
      </c>
      <c r="E187" s="260" t="s">
        <v>1</v>
      </c>
      <c r="F187" s="261" t="s">
        <v>191</v>
      </c>
      <c r="G187" s="259"/>
      <c r="H187" s="262">
        <v>24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158</v>
      </c>
      <c r="AU187" s="268" t="s">
        <v>91</v>
      </c>
      <c r="AV187" s="14" t="s">
        <v>91</v>
      </c>
      <c r="AW187" s="14" t="s">
        <v>39</v>
      </c>
      <c r="AX187" s="14" t="s">
        <v>83</v>
      </c>
      <c r="AY187" s="268" t="s">
        <v>145</v>
      </c>
    </row>
    <row r="188" s="15" customFormat="1">
      <c r="A188" s="15"/>
      <c r="B188" s="269"/>
      <c r="C188" s="270"/>
      <c r="D188" s="241" t="s">
        <v>158</v>
      </c>
      <c r="E188" s="271" t="s">
        <v>1</v>
      </c>
      <c r="F188" s="272" t="s">
        <v>161</v>
      </c>
      <c r="G188" s="270"/>
      <c r="H188" s="273">
        <v>24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9" t="s">
        <v>158</v>
      </c>
      <c r="AU188" s="279" t="s">
        <v>91</v>
      </c>
      <c r="AV188" s="15" t="s">
        <v>153</v>
      </c>
      <c r="AW188" s="15" t="s">
        <v>39</v>
      </c>
      <c r="AX188" s="15" t="s">
        <v>87</v>
      </c>
      <c r="AY188" s="279" t="s">
        <v>145</v>
      </c>
    </row>
    <row r="189" s="2" customFormat="1" ht="24.15" customHeight="1">
      <c r="A189" s="40"/>
      <c r="B189" s="41"/>
      <c r="C189" s="228" t="s">
        <v>204</v>
      </c>
      <c r="D189" s="228" t="s">
        <v>148</v>
      </c>
      <c r="E189" s="229" t="s">
        <v>205</v>
      </c>
      <c r="F189" s="230" t="s">
        <v>206</v>
      </c>
      <c r="G189" s="231" t="s">
        <v>207</v>
      </c>
      <c r="H189" s="232">
        <v>40</v>
      </c>
      <c r="I189" s="233"/>
      <c r="J189" s="234">
        <f>ROUND(I189*H189,2)</f>
        <v>0</v>
      </c>
      <c r="K189" s="230" t="s">
        <v>152</v>
      </c>
      <c r="L189" s="46"/>
      <c r="M189" s="235" t="s">
        <v>1</v>
      </c>
      <c r="N189" s="236" t="s">
        <v>48</v>
      </c>
      <c r="O189" s="93"/>
      <c r="P189" s="237">
        <f>O189*H189</f>
        <v>0</v>
      </c>
      <c r="Q189" s="237">
        <v>0</v>
      </c>
      <c r="R189" s="237">
        <f>Q189*H189</f>
        <v>0</v>
      </c>
      <c r="S189" s="237">
        <v>0.00050000000000000001</v>
      </c>
      <c r="T189" s="238">
        <f>S189*H189</f>
        <v>0.02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9" t="s">
        <v>153</v>
      </c>
      <c r="AT189" s="239" t="s">
        <v>148</v>
      </c>
      <c r="AU189" s="239" t="s">
        <v>91</v>
      </c>
      <c r="AY189" s="18" t="s">
        <v>145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87</v>
      </c>
      <c r="BK189" s="240">
        <f>ROUND(I189*H189,2)</f>
        <v>0</v>
      </c>
      <c r="BL189" s="18" t="s">
        <v>153</v>
      </c>
      <c r="BM189" s="239" t="s">
        <v>208</v>
      </c>
    </row>
    <row r="190" s="2" customFormat="1">
      <c r="A190" s="40"/>
      <c r="B190" s="41"/>
      <c r="C190" s="42"/>
      <c r="D190" s="241" t="s">
        <v>154</v>
      </c>
      <c r="E190" s="42"/>
      <c r="F190" s="242" t="s">
        <v>209</v>
      </c>
      <c r="G190" s="42"/>
      <c r="H190" s="42"/>
      <c r="I190" s="243"/>
      <c r="J190" s="42"/>
      <c r="K190" s="42"/>
      <c r="L190" s="46"/>
      <c r="M190" s="244"/>
      <c r="N190" s="245"/>
      <c r="O190" s="93"/>
      <c r="P190" s="93"/>
      <c r="Q190" s="93"/>
      <c r="R190" s="93"/>
      <c r="S190" s="93"/>
      <c r="T190" s="94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154</v>
      </c>
      <c r="AU190" s="18" t="s">
        <v>91</v>
      </c>
    </row>
    <row r="191" s="2" customFormat="1">
      <c r="A191" s="40"/>
      <c r="B191" s="41"/>
      <c r="C191" s="42"/>
      <c r="D191" s="246" t="s">
        <v>156</v>
      </c>
      <c r="E191" s="42"/>
      <c r="F191" s="247" t="s">
        <v>210</v>
      </c>
      <c r="G191" s="42"/>
      <c r="H191" s="42"/>
      <c r="I191" s="243"/>
      <c r="J191" s="42"/>
      <c r="K191" s="42"/>
      <c r="L191" s="46"/>
      <c r="M191" s="244"/>
      <c r="N191" s="245"/>
      <c r="O191" s="93"/>
      <c r="P191" s="93"/>
      <c r="Q191" s="93"/>
      <c r="R191" s="93"/>
      <c r="S191" s="93"/>
      <c r="T191" s="94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156</v>
      </c>
      <c r="AU191" s="18" t="s">
        <v>91</v>
      </c>
    </row>
    <row r="192" s="13" customFormat="1">
      <c r="A192" s="13"/>
      <c r="B192" s="248"/>
      <c r="C192" s="249"/>
      <c r="D192" s="241" t="s">
        <v>158</v>
      </c>
      <c r="E192" s="250" t="s">
        <v>1</v>
      </c>
      <c r="F192" s="251" t="s">
        <v>211</v>
      </c>
      <c r="G192" s="249"/>
      <c r="H192" s="250" t="s">
        <v>1</v>
      </c>
      <c r="I192" s="252"/>
      <c r="J192" s="249"/>
      <c r="K192" s="249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158</v>
      </c>
      <c r="AU192" s="257" t="s">
        <v>91</v>
      </c>
      <c r="AV192" s="13" t="s">
        <v>87</v>
      </c>
      <c r="AW192" s="13" t="s">
        <v>39</v>
      </c>
      <c r="AX192" s="13" t="s">
        <v>83</v>
      </c>
      <c r="AY192" s="257" t="s">
        <v>145</v>
      </c>
    </row>
    <row r="193" s="14" customFormat="1">
      <c r="A193" s="14"/>
      <c r="B193" s="258"/>
      <c r="C193" s="259"/>
      <c r="D193" s="241" t="s">
        <v>158</v>
      </c>
      <c r="E193" s="260" t="s">
        <v>1</v>
      </c>
      <c r="F193" s="261" t="s">
        <v>212</v>
      </c>
      <c r="G193" s="259"/>
      <c r="H193" s="262">
        <v>40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158</v>
      </c>
      <c r="AU193" s="268" t="s">
        <v>91</v>
      </c>
      <c r="AV193" s="14" t="s">
        <v>91</v>
      </c>
      <c r="AW193" s="14" t="s">
        <v>39</v>
      </c>
      <c r="AX193" s="14" t="s">
        <v>83</v>
      </c>
      <c r="AY193" s="268" t="s">
        <v>145</v>
      </c>
    </row>
    <row r="194" s="15" customFormat="1">
      <c r="A194" s="15"/>
      <c r="B194" s="269"/>
      <c r="C194" s="270"/>
      <c r="D194" s="241" t="s">
        <v>158</v>
      </c>
      <c r="E194" s="271" t="s">
        <v>1</v>
      </c>
      <c r="F194" s="272" t="s">
        <v>161</v>
      </c>
      <c r="G194" s="270"/>
      <c r="H194" s="273">
        <v>40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9" t="s">
        <v>158</v>
      </c>
      <c r="AU194" s="279" t="s">
        <v>91</v>
      </c>
      <c r="AV194" s="15" t="s">
        <v>153</v>
      </c>
      <c r="AW194" s="15" t="s">
        <v>39</v>
      </c>
      <c r="AX194" s="15" t="s">
        <v>87</v>
      </c>
      <c r="AY194" s="279" t="s">
        <v>145</v>
      </c>
    </row>
    <row r="195" s="2" customFormat="1" ht="24.15" customHeight="1">
      <c r="A195" s="40"/>
      <c r="B195" s="41"/>
      <c r="C195" s="228" t="s">
        <v>213</v>
      </c>
      <c r="D195" s="228" t="s">
        <v>148</v>
      </c>
      <c r="E195" s="229" t="s">
        <v>214</v>
      </c>
      <c r="F195" s="230" t="s">
        <v>215</v>
      </c>
      <c r="G195" s="231" t="s">
        <v>207</v>
      </c>
      <c r="H195" s="232">
        <v>40</v>
      </c>
      <c r="I195" s="233"/>
      <c r="J195" s="234">
        <f>ROUND(I195*H195,2)</f>
        <v>0</v>
      </c>
      <c r="K195" s="230" t="s">
        <v>152</v>
      </c>
      <c r="L195" s="46"/>
      <c r="M195" s="235" t="s">
        <v>1</v>
      </c>
      <c r="N195" s="236" t="s">
        <v>48</v>
      </c>
      <c r="O195" s="93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9" t="s">
        <v>153</v>
      </c>
      <c r="AT195" s="239" t="s">
        <v>148</v>
      </c>
      <c r="AU195" s="239" t="s">
        <v>91</v>
      </c>
      <c r="AY195" s="18" t="s">
        <v>145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87</v>
      </c>
      <c r="BK195" s="240">
        <f>ROUND(I195*H195,2)</f>
        <v>0</v>
      </c>
      <c r="BL195" s="18" t="s">
        <v>153</v>
      </c>
      <c r="BM195" s="239" t="s">
        <v>216</v>
      </c>
    </row>
    <row r="196" s="2" customFormat="1">
      <c r="A196" s="40"/>
      <c r="B196" s="41"/>
      <c r="C196" s="42"/>
      <c r="D196" s="241" t="s">
        <v>154</v>
      </c>
      <c r="E196" s="42"/>
      <c r="F196" s="242" t="s">
        <v>217</v>
      </c>
      <c r="G196" s="42"/>
      <c r="H196" s="42"/>
      <c r="I196" s="243"/>
      <c r="J196" s="42"/>
      <c r="K196" s="42"/>
      <c r="L196" s="46"/>
      <c r="M196" s="244"/>
      <c r="N196" s="245"/>
      <c r="O196" s="93"/>
      <c r="P196" s="93"/>
      <c r="Q196" s="93"/>
      <c r="R196" s="93"/>
      <c r="S196" s="93"/>
      <c r="T196" s="94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154</v>
      </c>
      <c r="AU196" s="18" t="s">
        <v>91</v>
      </c>
    </row>
    <row r="197" s="2" customFormat="1">
      <c r="A197" s="40"/>
      <c r="B197" s="41"/>
      <c r="C197" s="42"/>
      <c r="D197" s="246" t="s">
        <v>156</v>
      </c>
      <c r="E197" s="42"/>
      <c r="F197" s="247" t="s">
        <v>218</v>
      </c>
      <c r="G197" s="42"/>
      <c r="H197" s="42"/>
      <c r="I197" s="243"/>
      <c r="J197" s="42"/>
      <c r="K197" s="42"/>
      <c r="L197" s="46"/>
      <c r="M197" s="244"/>
      <c r="N197" s="245"/>
      <c r="O197" s="93"/>
      <c r="P197" s="93"/>
      <c r="Q197" s="93"/>
      <c r="R197" s="93"/>
      <c r="S197" s="93"/>
      <c r="T197" s="94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156</v>
      </c>
      <c r="AU197" s="18" t="s">
        <v>91</v>
      </c>
    </row>
    <row r="198" s="13" customFormat="1">
      <c r="A198" s="13"/>
      <c r="B198" s="248"/>
      <c r="C198" s="249"/>
      <c r="D198" s="241" t="s">
        <v>158</v>
      </c>
      <c r="E198" s="250" t="s">
        <v>1</v>
      </c>
      <c r="F198" s="251" t="s">
        <v>211</v>
      </c>
      <c r="G198" s="249"/>
      <c r="H198" s="250" t="s">
        <v>1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158</v>
      </c>
      <c r="AU198" s="257" t="s">
        <v>91</v>
      </c>
      <c r="AV198" s="13" t="s">
        <v>87</v>
      </c>
      <c r="AW198" s="13" t="s">
        <v>39</v>
      </c>
      <c r="AX198" s="13" t="s">
        <v>83</v>
      </c>
      <c r="AY198" s="257" t="s">
        <v>145</v>
      </c>
    </row>
    <row r="199" s="14" customFormat="1">
      <c r="A199" s="14"/>
      <c r="B199" s="258"/>
      <c r="C199" s="259"/>
      <c r="D199" s="241" t="s">
        <v>158</v>
      </c>
      <c r="E199" s="260" t="s">
        <v>1</v>
      </c>
      <c r="F199" s="261" t="s">
        <v>212</v>
      </c>
      <c r="G199" s="259"/>
      <c r="H199" s="262">
        <v>40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158</v>
      </c>
      <c r="AU199" s="268" t="s">
        <v>91</v>
      </c>
      <c r="AV199" s="14" t="s">
        <v>91</v>
      </c>
      <c r="AW199" s="14" t="s">
        <v>39</v>
      </c>
      <c r="AX199" s="14" t="s">
        <v>83</v>
      </c>
      <c r="AY199" s="268" t="s">
        <v>145</v>
      </c>
    </row>
    <row r="200" s="15" customFormat="1">
      <c r="A200" s="15"/>
      <c r="B200" s="269"/>
      <c r="C200" s="270"/>
      <c r="D200" s="241" t="s">
        <v>158</v>
      </c>
      <c r="E200" s="271" t="s">
        <v>1</v>
      </c>
      <c r="F200" s="272" t="s">
        <v>161</v>
      </c>
      <c r="G200" s="270"/>
      <c r="H200" s="273">
        <v>40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9" t="s">
        <v>158</v>
      </c>
      <c r="AU200" s="279" t="s">
        <v>91</v>
      </c>
      <c r="AV200" s="15" t="s">
        <v>153</v>
      </c>
      <c r="AW200" s="15" t="s">
        <v>39</v>
      </c>
      <c r="AX200" s="15" t="s">
        <v>87</v>
      </c>
      <c r="AY200" s="279" t="s">
        <v>145</v>
      </c>
    </row>
    <row r="201" s="2" customFormat="1" ht="16.5" customHeight="1">
      <c r="A201" s="40"/>
      <c r="B201" s="41"/>
      <c r="C201" s="228" t="s">
        <v>219</v>
      </c>
      <c r="D201" s="228" t="s">
        <v>148</v>
      </c>
      <c r="E201" s="229" t="s">
        <v>220</v>
      </c>
      <c r="F201" s="230" t="s">
        <v>221</v>
      </c>
      <c r="G201" s="231" t="s">
        <v>207</v>
      </c>
      <c r="H201" s="232">
        <v>40</v>
      </c>
      <c r="I201" s="233"/>
      <c r="J201" s="234">
        <f>ROUND(I201*H201,2)</f>
        <v>0</v>
      </c>
      <c r="K201" s="230" t="s">
        <v>152</v>
      </c>
      <c r="L201" s="46"/>
      <c r="M201" s="235" t="s">
        <v>1</v>
      </c>
      <c r="N201" s="236" t="s">
        <v>48</v>
      </c>
      <c r="O201" s="93"/>
      <c r="P201" s="237">
        <f>O201*H201</f>
        <v>0</v>
      </c>
      <c r="Q201" s="237">
        <v>3.0000000000000001E-05</v>
      </c>
      <c r="R201" s="237">
        <f>Q201*H201</f>
        <v>0.0012000000000000001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153</v>
      </c>
      <c r="AT201" s="239" t="s">
        <v>148</v>
      </c>
      <c r="AU201" s="239" t="s">
        <v>91</v>
      </c>
      <c r="AY201" s="18" t="s">
        <v>145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87</v>
      </c>
      <c r="BK201" s="240">
        <f>ROUND(I201*H201,2)</f>
        <v>0</v>
      </c>
      <c r="BL201" s="18" t="s">
        <v>153</v>
      </c>
      <c r="BM201" s="239" t="s">
        <v>222</v>
      </c>
    </row>
    <row r="202" s="2" customFormat="1">
      <c r="A202" s="40"/>
      <c r="B202" s="41"/>
      <c r="C202" s="42"/>
      <c r="D202" s="241" t="s">
        <v>154</v>
      </c>
      <c r="E202" s="42"/>
      <c r="F202" s="242" t="s">
        <v>223</v>
      </c>
      <c r="G202" s="42"/>
      <c r="H202" s="42"/>
      <c r="I202" s="243"/>
      <c r="J202" s="42"/>
      <c r="K202" s="42"/>
      <c r="L202" s="46"/>
      <c r="M202" s="244"/>
      <c r="N202" s="245"/>
      <c r="O202" s="93"/>
      <c r="P202" s="93"/>
      <c r="Q202" s="93"/>
      <c r="R202" s="93"/>
      <c r="S202" s="93"/>
      <c r="T202" s="94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154</v>
      </c>
      <c r="AU202" s="18" t="s">
        <v>91</v>
      </c>
    </row>
    <row r="203" s="2" customFormat="1">
      <c r="A203" s="40"/>
      <c r="B203" s="41"/>
      <c r="C203" s="42"/>
      <c r="D203" s="246" t="s">
        <v>156</v>
      </c>
      <c r="E203" s="42"/>
      <c r="F203" s="247" t="s">
        <v>224</v>
      </c>
      <c r="G203" s="42"/>
      <c r="H203" s="42"/>
      <c r="I203" s="243"/>
      <c r="J203" s="42"/>
      <c r="K203" s="42"/>
      <c r="L203" s="46"/>
      <c r="M203" s="244"/>
      <c r="N203" s="245"/>
      <c r="O203" s="93"/>
      <c r="P203" s="93"/>
      <c r="Q203" s="93"/>
      <c r="R203" s="93"/>
      <c r="S203" s="93"/>
      <c r="T203" s="94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156</v>
      </c>
      <c r="AU203" s="18" t="s">
        <v>91</v>
      </c>
    </row>
    <row r="204" s="13" customFormat="1">
      <c r="A204" s="13"/>
      <c r="B204" s="248"/>
      <c r="C204" s="249"/>
      <c r="D204" s="241" t="s">
        <v>158</v>
      </c>
      <c r="E204" s="250" t="s">
        <v>1</v>
      </c>
      <c r="F204" s="251" t="s">
        <v>211</v>
      </c>
      <c r="G204" s="249"/>
      <c r="H204" s="250" t="s">
        <v>1</v>
      </c>
      <c r="I204" s="252"/>
      <c r="J204" s="249"/>
      <c r="K204" s="249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158</v>
      </c>
      <c r="AU204" s="257" t="s">
        <v>91</v>
      </c>
      <c r="AV204" s="13" t="s">
        <v>87</v>
      </c>
      <c r="AW204" s="13" t="s">
        <v>39</v>
      </c>
      <c r="AX204" s="13" t="s">
        <v>83</v>
      </c>
      <c r="AY204" s="257" t="s">
        <v>145</v>
      </c>
    </row>
    <row r="205" s="14" customFormat="1">
      <c r="A205" s="14"/>
      <c r="B205" s="258"/>
      <c r="C205" s="259"/>
      <c r="D205" s="241" t="s">
        <v>158</v>
      </c>
      <c r="E205" s="260" t="s">
        <v>1</v>
      </c>
      <c r="F205" s="261" t="s">
        <v>212</v>
      </c>
      <c r="G205" s="259"/>
      <c r="H205" s="262">
        <v>40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158</v>
      </c>
      <c r="AU205" s="268" t="s">
        <v>91</v>
      </c>
      <c r="AV205" s="14" t="s">
        <v>91</v>
      </c>
      <c r="AW205" s="14" t="s">
        <v>39</v>
      </c>
      <c r="AX205" s="14" t="s">
        <v>83</v>
      </c>
      <c r="AY205" s="268" t="s">
        <v>145</v>
      </c>
    </row>
    <row r="206" s="15" customFormat="1">
      <c r="A206" s="15"/>
      <c r="B206" s="269"/>
      <c r="C206" s="270"/>
      <c r="D206" s="241" t="s">
        <v>158</v>
      </c>
      <c r="E206" s="271" t="s">
        <v>1</v>
      </c>
      <c r="F206" s="272" t="s">
        <v>161</v>
      </c>
      <c r="G206" s="270"/>
      <c r="H206" s="273">
        <v>40</v>
      </c>
      <c r="I206" s="274"/>
      <c r="J206" s="270"/>
      <c r="K206" s="270"/>
      <c r="L206" s="275"/>
      <c r="M206" s="276"/>
      <c r="N206" s="277"/>
      <c r="O206" s="277"/>
      <c r="P206" s="277"/>
      <c r="Q206" s="277"/>
      <c r="R206" s="277"/>
      <c r="S206" s="277"/>
      <c r="T206" s="27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9" t="s">
        <v>158</v>
      </c>
      <c r="AU206" s="279" t="s">
        <v>91</v>
      </c>
      <c r="AV206" s="15" t="s">
        <v>153</v>
      </c>
      <c r="AW206" s="15" t="s">
        <v>39</v>
      </c>
      <c r="AX206" s="15" t="s">
        <v>87</v>
      </c>
      <c r="AY206" s="279" t="s">
        <v>145</v>
      </c>
    </row>
    <row r="207" s="2" customFormat="1" ht="16.5" customHeight="1">
      <c r="A207" s="40"/>
      <c r="B207" s="41"/>
      <c r="C207" s="228" t="s">
        <v>225</v>
      </c>
      <c r="D207" s="228" t="s">
        <v>148</v>
      </c>
      <c r="E207" s="229" t="s">
        <v>226</v>
      </c>
      <c r="F207" s="230" t="s">
        <v>227</v>
      </c>
      <c r="G207" s="231" t="s">
        <v>151</v>
      </c>
      <c r="H207" s="232">
        <v>6</v>
      </c>
      <c r="I207" s="233"/>
      <c r="J207" s="234">
        <f>ROUND(I207*H207,2)</f>
        <v>0</v>
      </c>
      <c r="K207" s="230" t="s">
        <v>152</v>
      </c>
      <c r="L207" s="46"/>
      <c r="M207" s="235" t="s">
        <v>1</v>
      </c>
      <c r="N207" s="236" t="s">
        <v>48</v>
      </c>
      <c r="O207" s="93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9" t="s">
        <v>153</v>
      </c>
      <c r="AT207" s="239" t="s">
        <v>148</v>
      </c>
      <c r="AU207" s="239" t="s">
        <v>91</v>
      </c>
      <c r="AY207" s="18" t="s">
        <v>145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8" t="s">
        <v>87</v>
      </c>
      <c r="BK207" s="240">
        <f>ROUND(I207*H207,2)</f>
        <v>0</v>
      </c>
      <c r="BL207" s="18" t="s">
        <v>153</v>
      </c>
      <c r="BM207" s="239" t="s">
        <v>228</v>
      </c>
    </row>
    <row r="208" s="2" customFormat="1">
      <c r="A208" s="40"/>
      <c r="B208" s="41"/>
      <c r="C208" s="42"/>
      <c r="D208" s="241" t="s">
        <v>154</v>
      </c>
      <c r="E208" s="42"/>
      <c r="F208" s="242" t="s">
        <v>229</v>
      </c>
      <c r="G208" s="42"/>
      <c r="H208" s="42"/>
      <c r="I208" s="243"/>
      <c r="J208" s="42"/>
      <c r="K208" s="42"/>
      <c r="L208" s="46"/>
      <c r="M208" s="244"/>
      <c r="N208" s="245"/>
      <c r="O208" s="93"/>
      <c r="P208" s="93"/>
      <c r="Q208" s="93"/>
      <c r="R208" s="93"/>
      <c r="S208" s="93"/>
      <c r="T208" s="94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154</v>
      </c>
      <c r="AU208" s="18" t="s">
        <v>91</v>
      </c>
    </row>
    <row r="209" s="2" customFormat="1">
      <c r="A209" s="40"/>
      <c r="B209" s="41"/>
      <c r="C209" s="42"/>
      <c r="D209" s="246" t="s">
        <v>156</v>
      </c>
      <c r="E209" s="42"/>
      <c r="F209" s="247" t="s">
        <v>230</v>
      </c>
      <c r="G209" s="42"/>
      <c r="H209" s="42"/>
      <c r="I209" s="243"/>
      <c r="J209" s="42"/>
      <c r="K209" s="42"/>
      <c r="L209" s="46"/>
      <c r="M209" s="244"/>
      <c r="N209" s="245"/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156</v>
      </c>
      <c r="AU209" s="18" t="s">
        <v>91</v>
      </c>
    </row>
    <row r="210" s="13" customFormat="1">
      <c r="A210" s="13"/>
      <c r="B210" s="248"/>
      <c r="C210" s="249"/>
      <c r="D210" s="241" t="s">
        <v>158</v>
      </c>
      <c r="E210" s="250" t="s">
        <v>1</v>
      </c>
      <c r="F210" s="251" t="s">
        <v>159</v>
      </c>
      <c r="G210" s="249"/>
      <c r="H210" s="250" t="s">
        <v>1</v>
      </c>
      <c r="I210" s="252"/>
      <c r="J210" s="249"/>
      <c r="K210" s="249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158</v>
      </c>
      <c r="AU210" s="257" t="s">
        <v>91</v>
      </c>
      <c r="AV210" s="13" t="s">
        <v>87</v>
      </c>
      <c r="AW210" s="13" t="s">
        <v>39</v>
      </c>
      <c r="AX210" s="13" t="s">
        <v>83</v>
      </c>
      <c r="AY210" s="257" t="s">
        <v>145</v>
      </c>
    </row>
    <row r="211" s="14" customFormat="1">
      <c r="A211" s="14"/>
      <c r="B211" s="258"/>
      <c r="C211" s="259"/>
      <c r="D211" s="241" t="s">
        <v>158</v>
      </c>
      <c r="E211" s="260" t="s">
        <v>1</v>
      </c>
      <c r="F211" s="261" t="s">
        <v>160</v>
      </c>
      <c r="G211" s="259"/>
      <c r="H211" s="262">
        <v>6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158</v>
      </c>
      <c r="AU211" s="268" t="s">
        <v>91</v>
      </c>
      <c r="AV211" s="14" t="s">
        <v>91</v>
      </c>
      <c r="AW211" s="14" t="s">
        <v>39</v>
      </c>
      <c r="AX211" s="14" t="s">
        <v>83</v>
      </c>
      <c r="AY211" s="268" t="s">
        <v>145</v>
      </c>
    </row>
    <row r="212" s="15" customFormat="1">
      <c r="A212" s="15"/>
      <c r="B212" s="269"/>
      <c r="C212" s="270"/>
      <c r="D212" s="241" t="s">
        <v>158</v>
      </c>
      <c r="E212" s="271" t="s">
        <v>1</v>
      </c>
      <c r="F212" s="272" t="s">
        <v>161</v>
      </c>
      <c r="G212" s="270"/>
      <c r="H212" s="273">
        <v>6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158</v>
      </c>
      <c r="AU212" s="279" t="s">
        <v>91</v>
      </c>
      <c r="AV212" s="15" t="s">
        <v>153</v>
      </c>
      <c r="AW212" s="15" t="s">
        <v>39</v>
      </c>
      <c r="AX212" s="15" t="s">
        <v>87</v>
      </c>
      <c r="AY212" s="279" t="s">
        <v>145</v>
      </c>
    </row>
    <row r="213" s="2" customFormat="1" ht="16.5" customHeight="1">
      <c r="A213" s="40"/>
      <c r="B213" s="41"/>
      <c r="C213" s="228" t="s">
        <v>231</v>
      </c>
      <c r="D213" s="228" t="s">
        <v>148</v>
      </c>
      <c r="E213" s="229" t="s">
        <v>232</v>
      </c>
      <c r="F213" s="230" t="s">
        <v>233</v>
      </c>
      <c r="G213" s="231" t="s">
        <v>151</v>
      </c>
      <c r="H213" s="232">
        <v>6</v>
      </c>
      <c r="I213" s="233"/>
      <c r="J213" s="234">
        <f>ROUND(I213*H213,2)</f>
        <v>0</v>
      </c>
      <c r="K213" s="230" t="s">
        <v>152</v>
      </c>
      <c r="L213" s="46"/>
      <c r="M213" s="235" t="s">
        <v>1</v>
      </c>
      <c r="N213" s="236" t="s">
        <v>48</v>
      </c>
      <c r="O213" s="93"/>
      <c r="P213" s="237">
        <f>O213*H213</f>
        <v>0</v>
      </c>
      <c r="Q213" s="237">
        <v>0.00036000000000000002</v>
      </c>
      <c r="R213" s="237">
        <f>Q213*H213</f>
        <v>0.00216</v>
      </c>
      <c r="S213" s="237">
        <v>0</v>
      </c>
      <c r="T213" s="23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9" t="s">
        <v>153</v>
      </c>
      <c r="AT213" s="239" t="s">
        <v>148</v>
      </c>
      <c r="AU213" s="239" t="s">
        <v>91</v>
      </c>
      <c r="AY213" s="18" t="s">
        <v>145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87</v>
      </c>
      <c r="BK213" s="240">
        <f>ROUND(I213*H213,2)</f>
        <v>0</v>
      </c>
      <c r="BL213" s="18" t="s">
        <v>153</v>
      </c>
      <c r="BM213" s="239" t="s">
        <v>234</v>
      </c>
    </row>
    <row r="214" s="2" customFormat="1">
      <c r="A214" s="40"/>
      <c r="B214" s="41"/>
      <c r="C214" s="42"/>
      <c r="D214" s="241" t="s">
        <v>154</v>
      </c>
      <c r="E214" s="42"/>
      <c r="F214" s="242" t="s">
        <v>235</v>
      </c>
      <c r="G214" s="42"/>
      <c r="H214" s="42"/>
      <c r="I214" s="243"/>
      <c r="J214" s="42"/>
      <c r="K214" s="42"/>
      <c r="L214" s="46"/>
      <c r="M214" s="244"/>
      <c r="N214" s="245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154</v>
      </c>
      <c r="AU214" s="18" t="s">
        <v>91</v>
      </c>
    </row>
    <row r="215" s="2" customFormat="1">
      <c r="A215" s="40"/>
      <c r="B215" s="41"/>
      <c r="C215" s="42"/>
      <c r="D215" s="246" t="s">
        <v>156</v>
      </c>
      <c r="E215" s="42"/>
      <c r="F215" s="247" t="s">
        <v>236</v>
      </c>
      <c r="G215" s="42"/>
      <c r="H215" s="42"/>
      <c r="I215" s="243"/>
      <c r="J215" s="42"/>
      <c r="K215" s="42"/>
      <c r="L215" s="46"/>
      <c r="M215" s="244"/>
      <c r="N215" s="245"/>
      <c r="O215" s="93"/>
      <c r="P215" s="93"/>
      <c r="Q215" s="93"/>
      <c r="R215" s="93"/>
      <c r="S215" s="93"/>
      <c r="T215" s="94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156</v>
      </c>
      <c r="AU215" s="18" t="s">
        <v>91</v>
      </c>
    </row>
    <row r="216" s="13" customFormat="1">
      <c r="A216" s="13"/>
      <c r="B216" s="248"/>
      <c r="C216" s="249"/>
      <c r="D216" s="241" t="s">
        <v>158</v>
      </c>
      <c r="E216" s="250" t="s">
        <v>1</v>
      </c>
      <c r="F216" s="251" t="s">
        <v>159</v>
      </c>
      <c r="G216" s="249"/>
      <c r="H216" s="250" t="s">
        <v>1</v>
      </c>
      <c r="I216" s="252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158</v>
      </c>
      <c r="AU216" s="257" t="s">
        <v>91</v>
      </c>
      <c r="AV216" s="13" t="s">
        <v>87</v>
      </c>
      <c r="AW216" s="13" t="s">
        <v>39</v>
      </c>
      <c r="AX216" s="13" t="s">
        <v>83</v>
      </c>
      <c r="AY216" s="257" t="s">
        <v>145</v>
      </c>
    </row>
    <row r="217" s="14" customFormat="1">
      <c r="A217" s="14"/>
      <c r="B217" s="258"/>
      <c r="C217" s="259"/>
      <c r="D217" s="241" t="s">
        <v>158</v>
      </c>
      <c r="E217" s="260" t="s">
        <v>1</v>
      </c>
      <c r="F217" s="261" t="s">
        <v>160</v>
      </c>
      <c r="G217" s="259"/>
      <c r="H217" s="262">
        <v>6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158</v>
      </c>
      <c r="AU217" s="268" t="s">
        <v>91</v>
      </c>
      <c r="AV217" s="14" t="s">
        <v>91</v>
      </c>
      <c r="AW217" s="14" t="s">
        <v>39</v>
      </c>
      <c r="AX217" s="14" t="s">
        <v>83</v>
      </c>
      <c r="AY217" s="268" t="s">
        <v>145</v>
      </c>
    </row>
    <row r="218" s="15" customFormat="1">
      <c r="A218" s="15"/>
      <c r="B218" s="269"/>
      <c r="C218" s="270"/>
      <c r="D218" s="241" t="s">
        <v>158</v>
      </c>
      <c r="E218" s="271" t="s">
        <v>1</v>
      </c>
      <c r="F218" s="272" t="s">
        <v>161</v>
      </c>
      <c r="G218" s="270"/>
      <c r="H218" s="273">
        <v>6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9" t="s">
        <v>158</v>
      </c>
      <c r="AU218" s="279" t="s">
        <v>91</v>
      </c>
      <c r="AV218" s="15" t="s">
        <v>153</v>
      </c>
      <c r="AW218" s="15" t="s">
        <v>39</v>
      </c>
      <c r="AX218" s="15" t="s">
        <v>87</v>
      </c>
      <c r="AY218" s="279" t="s">
        <v>145</v>
      </c>
    </row>
    <row r="219" s="2" customFormat="1" ht="24.15" customHeight="1">
      <c r="A219" s="40"/>
      <c r="B219" s="41"/>
      <c r="C219" s="228" t="s">
        <v>208</v>
      </c>
      <c r="D219" s="228" t="s">
        <v>148</v>
      </c>
      <c r="E219" s="229" t="s">
        <v>237</v>
      </c>
      <c r="F219" s="230" t="s">
        <v>238</v>
      </c>
      <c r="G219" s="231" t="s">
        <v>239</v>
      </c>
      <c r="H219" s="232">
        <v>1296</v>
      </c>
      <c r="I219" s="233"/>
      <c r="J219" s="234">
        <f>ROUND(I219*H219,2)</f>
        <v>0</v>
      </c>
      <c r="K219" s="230" t="s">
        <v>152</v>
      </c>
      <c r="L219" s="46"/>
      <c r="M219" s="235" t="s">
        <v>1</v>
      </c>
      <c r="N219" s="236" t="s">
        <v>48</v>
      </c>
      <c r="O219" s="93"/>
      <c r="P219" s="237">
        <f>O219*H219</f>
        <v>0</v>
      </c>
      <c r="Q219" s="237">
        <v>3.0000000000000001E-05</v>
      </c>
      <c r="R219" s="237">
        <f>Q219*H219</f>
        <v>0.038879999999999998</v>
      </c>
      <c r="S219" s="237">
        <v>0</v>
      </c>
      <c r="T219" s="23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9" t="s">
        <v>153</v>
      </c>
      <c r="AT219" s="239" t="s">
        <v>148</v>
      </c>
      <c r="AU219" s="239" t="s">
        <v>91</v>
      </c>
      <c r="AY219" s="18" t="s">
        <v>145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8" t="s">
        <v>87</v>
      </c>
      <c r="BK219" s="240">
        <f>ROUND(I219*H219,2)</f>
        <v>0</v>
      </c>
      <c r="BL219" s="18" t="s">
        <v>153</v>
      </c>
      <c r="BM219" s="239" t="s">
        <v>240</v>
      </c>
    </row>
    <row r="220" s="2" customFormat="1">
      <c r="A220" s="40"/>
      <c r="B220" s="41"/>
      <c r="C220" s="42"/>
      <c r="D220" s="241" t="s">
        <v>154</v>
      </c>
      <c r="E220" s="42"/>
      <c r="F220" s="242" t="s">
        <v>241</v>
      </c>
      <c r="G220" s="42"/>
      <c r="H220" s="42"/>
      <c r="I220" s="243"/>
      <c r="J220" s="42"/>
      <c r="K220" s="42"/>
      <c r="L220" s="46"/>
      <c r="M220" s="244"/>
      <c r="N220" s="245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154</v>
      </c>
      <c r="AU220" s="18" t="s">
        <v>91</v>
      </c>
    </row>
    <row r="221" s="2" customFormat="1">
      <c r="A221" s="40"/>
      <c r="B221" s="41"/>
      <c r="C221" s="42"/>
      <c r="D221" s="246" t="s">
        <v>156</v>
      </c>
      <c r="E221" s="42"/>
      <c r="F221" s="247" t="s">
        <v>242</v>
      </c>
      <c r="G221" s="42"/>
      <c r="H221" s="42"/>
      <c r="I221" s="243"/>
      <c r="J221" s="42"/>
      <c r="K221" s="42"/>
      <c r="L221" s="46"/>
      <c r="M221" s="244"/>
      <c r="N221" s="245"/>
      <c r="O221" s="93"/>
      <c r="P221" s="93"/>
      <c r="Q221" s="93"/>
      <c r="R221" s="93"/>
      <c r="S221" s="93"/>
      <c r="T221" s="94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156</v>
      </c>
      <c r="AU221" s="18" t="s">
        <v>91</v>
      </c>
    </row>
    <row r="222" s="13" customFormat="1">
      <c r="A222" s="13"/>
      <c r="B222" s="248"/>
      <c r="C222" s="249"/>
      <c r="D222" s="241" t="s">
        <v>158</v>
      </c>
      <c r="E222" s="250" t="s">
        <v>1</v>
      </c>
      <c r="F222" s="251" t="s">
        <v>243</v>
      </c>
      <c r="G222" s="249"/>
      <c r="H222" s="250" t="s">
        <v>1</v>
      </c>
      <c r="I222" s="252"/>
      <c r="J222" s="249"/>
      <c r="K222" s="249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158</v>
      </c>
      <c r="AU222" s="257" t="s">
        <v>91</v>
      </c>
      <c r="AV222" s="13" t="s">
        <v>87</v>
      </c>
      <c r="AW222" s="13" t="s">
        <v>39</v>
      </c>
      <c r="AX222" s="13" t="s">
        <v>83</v>
      </c>
      <c r="AY222" s="257" t="s">
        <v>145</v>
      </c>
    </row>
    <row r="223" s="14" customFormat="1">
      <c r="A223" s="14"/>
      <c r="B223" s="258"/>
      <c r="C223" s="259"/>
      <c r="D223" s="241" t="s">
        <v>158</v>
      </c>
      <c r="E223" s="260" t="s">
        <v>1</v>
      </c>
      <c r="F223" s="261" t="s">
        <v>244</v>
      </c>
      <c r="G223" s="259"/>
      <c r="H223" s="262">
        <v>1176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8" t="s">
        <v>158</v>
      </c>
      <c r="AU223" s="268" t="s">
        <v>91</v>
      </c>
      <c r="AV223" s="14" t="s">
        <v>91</v>
      </c>
      <c r="AW223" s="14" t="s">
        <v>39</v>
      </c>
      <c r="AX223" s="14" t="s">
        <v>83</v>
      </c>
      <c r="AY223" s="268" t="s">
        <v>145</v>
      </c>
    </row>
    <row r="224" s="13" customFormat="1">
      <c r="A224" s="13"/>
      <c r="B224" s="248"/>
      <c r="C224" s="249"/>
      <c r="D224" s="241" t="s">
        <v>158</v>
      </c>
      <c r="E224" s="250" t="s">
        <v>1</v>
      </c>
      <c r="F224" s="251" t="s">
        <v>245</v>
      </c>
      <c r="G224" s="249"/>
      <c r="H224" s="250" t="s">
        <v>1</v>
      </c>
      <c r="I224" s="252"/>
      <c r="J224" s="249"/>
      <c r="K224" s="249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158</v>
      </c>
      <c r="AU224" s="257" t="s">
        <v>91</v>
      </c>
      <c r="AV224" s="13" t="s">
        <v>87</v>
      </c>
      <c r="AW224" s="13" t="s">
        <v>39</v>
      </c>
      <c r="AX224" s="13" t="s">
        <v>83</v>
      </c>
      <c r="AY224" s="257" t="s">
        <v>145</v>
      </c>
    </row>
    <row r="225" s="14" customFormat="1">
      <c r="A225" s="14"/>
      <c r="B225" s="258"/>
      <c r="C225" s="259"/>
      <c r="D225" s="241" t="s">
        <v>158</v>
      </c>
      <c r="E225" s="260" t="s">
        <v>1</v>
      </c>
      <c r="F225" s="261" t="s">
        <v>246</v>
      </c>
      <c r="G225" s="259"/>
      <c r="H225" s="262">
        <v>120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158</v>
      </c>
      <c r="AU225" s="268" t="s">
        <v>91</v>
      </c>
      <c r="AV225" s="14" t="s">
        <v>91</v>
      </c>
      <c r="AW225" s="14" t="s">
        <v>39</v>
      </c>
      <c r="AX225" s="14" t="s">
        <v>83</v>
      </c>
      <c r="AY225" s="268" t="s">
        <v>145</v>
      </c>
    </row>
    <row r="226" s="15" customFormat="1">
      <c r="A226" s="15"/>
      <c r="B226" s="269"/>
      <c r="C226" s="270"/>
      <c r="D226" s="241" t="s">
        <v>158</v>
      </c>
      <c r="E226" s="271" t="s">
        <v>1</v>
      </c>
      <c r="F226" s="272" t="s">
        <v>161</v>
      </c>
      <c r="G226" s="270"/>
      <c r="H226" s="273">
        <v>1296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9" t="s">
        <v>158</v>
      </c>
      <c r="AU226" s="279" t="s">
        <v>91</v>
      </c>
      <c r="AV226" s="15" t="s">
        <v>153</v>
      </c>
      <c r="AW226" s="15" t="s">
        <v>39</v>
      </c>
      <c r="AX226" s="15" t="s">
        <v>87</v>
      </c>
      <c r="AY226" s="279" t="s">
        <v>145</v>
      </c>
    </row>
    <row r="227" s="2" customFormat="1" ht="24.15" customHeight="1">
      <c r="A227" s="40"/>
      <c r="B227" s="41"/>
      <c r="C227" s="228" t="s">
        <v>8</v>
      </c>
      <c r="D227" s="228" t="s">
        <v>148</v>
      </c>
      <c r="E227" s="229" t="s">
        <v>247</v>
      </c>
      <c r="F227" s="230" t="s">
        <v>248</v>
      </c>
      <c r="G227" s="231" t="s">
        <v>249</v>
      </c>
      <c r="H227" s="232">
        <v>54</v>
      </c>
      <c r="I227" s="233"/>
      <c r="J227" s="234">
        <f>ROUND(I227*H227,2)</f>
        <v>0</v>
      </c>
      <c r="K227" s="230" t="s">
        <v>152</v>
      </c>
      <c r="L227" s="46"/>
      <c r="M227" s="235" t="s">
        <v>1</v>
      </c>
      <c r="N227" s="236" t="s">
        <v>48</v>
      </c>
      <c r="O227" s="93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9" t="s">
        <v>153</v>
      </c>
      <c r="AT227" s="239" t="s">
        <v>148</v>
      </c>
      <c r="AU227" s="239" t="s">
        <v>91</v>
      </c>
      <c r="AY227" s="18" t="s">
        <v>145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8" t="s">
        <v>87</v>
      </c>
      <c r="BK227" s="240">
        <f>ROUND(I227*H227,2)</f>
        <v>0</v>
      </c>
      <c r="BL227" s="18" t="s">
        <v>153</v>
      </c>
      <c r="BM227" s="239" t="s">
        <v>250</v>
      </c>
    </row>
    <row r="228" s="2" customFormat="1">
      <c r="A228" s="40"/>
      <c r="B228" s="41"/>
      <c r="C228" s="42"/>
      <c r="D228" s="241" t="s">
        <v>154</v>
      </c>
      <c r="E228" s="42"/>
      <c r="F228" s="242" t="s">
        <v>251</v>
      </c>
      <c r="G228" s="42"/>
      <c r="H228" s="42"/>
      <c r="I228" s="243"/>
      <c r="J228" s="42"/>
      <c r="K228" s="42"/>
      <c r="L228" s="46"/>
      <c r="M228" s="244"/>
      <c r="N228" s="245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154</v>
      </c>
      <c r="AU228" s="18" t="s">
        <v>91</v>
      </c>
    </row>
    <row r="229" s="2" customFormat="1">
      <c r="A229" s="40"/>
      <c r="B229" s="41"/>
      <c r="C229" s="42"/>
      <c r="D229" s="246" t="s">
        <v>156</v>
      </c>
      <c r="E229" s="42"/>
      <c r="F229" s="247" t="s">
        <v>252</v>
      </c>
      <c r="G229" s="42"/>
      <c r="H229" s="42"/>
      <c r="I229" s="243"/>
      <c r="J229" s="42"/>
      <c r="K229" s="42"/>
      <c r="L229" s="46"/>
      <c r="M229" s="244"/>
      <c r="N229" s="245"/>
      <c r="O229" s="93"/>
      <c r="P229" s="93"/>
      <c r="Q229" s="93"/>
      <c r="R229" s="93"/>
      <c r="S229" s="93"/>
      <c r="T229" s="94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156</v>
      </c>
      <c r="AU229" s="18" t="s">
        <v>91</v>
      </c>
    </row>
    <row r="230" s="13" customFormat="1">
      <c r="A230" s="13"/>
      <c r="B230" s="248"/>
      <c r="C230" s="249"/>
      <c r="D230" s="241" t="s">
        <v>158</v>
      </c>
      <c r="E230" s="250" t="s">
        <v>1</v>
      </c>
      <c r="F230" s="251" t="s">
        <v>243</v>
      </c>
      <c r="G230" s="249"/>
      <c r="H230" s="250" t="s">
        <v>1</v>
      </c>
      <c r="I230" s="252"/>
      <c r="J230" s="249"/>
      <c r="K230" s="249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158</v>
      </c>
      <c r="AU230" s="257" t="s">
        <v>91</v>
      </c>
      <c r="AV230" s="13" t="s">
        <v>87</v>
      </c>
      <c r="AW230" s="13" t="s">
        <v>39</v>
      </c>
      <c r="AX230" s="13" t="s">
        <v>83</v>
      </c>
      <c r="AY230" s="257" t="s">
        <v>145</v>
      </c>
    </row>
    <row r="231" s="14" customFormat="1">
      <c r="A231" s="14"/>
      <c r="B231" s="258"/>
      <c r="C231" s="259"/>
      <c r="D231" s="241" t="s">
        <v>158</v>
      </c>
      <c r="E231" s="260" t="s">
        <v>1</v>
      </c>
      <c r="F231" s="261" t="s">
        <v>253</v>
      </c>
      <c r="G231" s="259"/>
      <c r="H231" s="262">
        <v>49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158</v>
      </c>
      <c r="AU231" s="268" t="s">
        <v>91</v>
      </c>
      <c r="AV231" s="14" t="s">
        <v>91</v>
      </c>
      <c r="AW231" s="14" t="s">
        <v>39</v>
      </c>
      <c r="AX231" s="14" t="s">
        <v>83</v>
      </c>
      <c r="AY231" s="268" t="s">
        <v>145</v>
      </c>
    </row>
    <row r="232" s="13" customFormat="1">
      <c r="A232" s="13"/>
      <c r="B232" s="248"/>
      <c r="C232" s="249"/>
      <c r="D232" s="241" t="s">
        <v>158</v>
      </c>
      <c r="E232" s="250" t="s">
        <v>1</v>
      </c>
      <c r="F232" s="251" t="s">
        <v>245</v>
      </c>
      <c r="G232" s="249"/>
      <c r="H232" s="250" t="s">
        <v>1</v>
      </c>
      <c r="I232" s="252"/>
      <c r="J232" s="249"/>
      <c r="K232" s="249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158</v>
      </c>
      <c r="AU232" s="257" t="s">
        <v>91</v>
      </c>
      <c r="AV232" s="13" t="s">
        <v>87</v>
      </c>
      <c r="AW232" s="13" t="s">
        <v>39</v>
      </c>
      <c r="AX232" s="13" t="s">
        <v>83</v>
      </c>
      <c r="AY232" s="257" t="s">
        <v>145</v>
      </c>
    </row>
    <row r="233" s="14" customFormat="1">
      <c r="A233" s="14"/>
      <c r="B233" s="258"/>
      <c r="C233" s="259"/>
      <c r="D233" s="241" t="s">
        <v>158</v>
      </c>
      <c r="E233" s="260" t="s">
        <v>1</v>
      </c>
      <c r="F233" s="261" t="s">
        <v>254</v>
      </c>
      <c r="G233" s="259"/>
      <c r="H233" s="262">
        <v>5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158</v>
      </c>
      <c r="AU233" s="268" t="s">
        <v>91</v>
      </c>
      <c r="AV233" s="14" t="s">
        <v>91</v>
      </c>
      <c r="AW233" s="14" t="s">
        <v>39</v>
      </c>
      <c r="AX233" s="14" t="s">
        <v>83</v>
      </c>
      <c r="AY233" s="268" t="s">
        <v>145</v>
      </c>
    </row>
    <row r="234" s="15" customFormat="1">
      <c r="A234" s="15"/>
      <c r="B234" s="269"/>
      <c r="C234" s="270"/>
      <c r="D234" s="241" t="s">
        <v>158</v>
      </c>
      <c r="E234" s="271" t="s">
        <v>1</v>
      </c>
      <c r="F234" s="272" t="s">
        <v>161</v>
      </c>
      <c r="G234" s="270"/>
      <c r="H234" s="273">
        <v>54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9" t="s">
        <v>158</v>
      </c>
      <c r="AU234" s="279" t="s">
        <v>91</v>
      </c>
      <c r="AV234" s="15" t="s">
        <v>153</v>
      </c>
      <c r="AW234" s="15" t="s">
        <v>39</v>
      </c>
      <c r="AX234" s="15" t="s">
        <v>87</v>
      </c>
      <c r="AY234" s="279" t="s">
        <v>145</v>
      </c>
    </row>
    <row r="235" s="2" customFormat="1" ht="24.15" customHeight="1">
      <c r="A235" s="40"/>
      <c r="B235" s="41"/>
      <c r="C235" s="228" t="s">
        <v>216</v>
      </c>
      <c r="D235" s="228" t="s">
        <v>148</v>
      </c>
      <c r="E235" s="229" t="s">
        <v>255</v>
      </c>
      <c r="F235" s="230" t="s">
        <v>256</v>
      </c>
      <c r="G235" s="231" t="s">
        <v>207</v>
      </c>
      <c r="H235" s="232">
        <v>339</v>
      </c>
      <c r="I235" s="233"/>
      <c r="J235" s="234">
        <f>ROUND(I235*H235,2)</f>
        <v>0</v>
      </c>
      <c r="K235" s="230" t="s">
        <v>152</v>
      </c>
      <c r="L235" s="46"/>
      <c r="M235" s="235" t="s">
        <v>1</v>
      </c>
      <c r="N235" s="236" t="s">
        <v>48</v>
      </c>
      <c r="O235" s="93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9" t="s">
        <v>153</v>
      </c>
      <c r="AT235" s="239" t="s">
        <v>148</v>
      </c>
      <c r="AU235" s="239" t="s">
        <v>91</v>
      </c>
      <c r="AY235" s="18" t="s">
        <v>145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8" t="s">
        <v>87</v>
      </c>
      <c r="BK235" s="240">
        <f>ROUND(I235*H235,2)</f>
        <v>0</v>
      </c>
      <c r="BL235" s="18" t="s">
        <v>153</v>
      </c>
      <c r="BM235" s="239" t="s">
        <v>257</v>
      </c>
    </row>
    <row r="236" s="2" customFormat="1">
      <c r="A236" s="40"/>
      <c r="B236" s="41"/>
      <c r="C236" s="42"/>
      <c r="D236" s="241" t="s">
        <v>154</v>
      </c>
      <c r="E236" s="42"/>
      <c r="F236" s="242" t="s">
        <v>258</v>
      </c>
      <c r="G236" s="42"/>
      <c r="H236" s="42"/>
      <c r="I236" s="243"/>
      <c r="J236" s="42"/>
      <c r="K236" s="42"/>
      <c r="L236" s="46"/>
      <c r="M236" s="244"/>
      <c r="N236" s="245"/>
      <c r="O236" s="93"/>
      <c r="P236" s="93"/>
      <c r="Q236" s="93"/>
      <c r="R236" s="93"/>
      <c r="S236" s="93"/>
      <c r="T236" s="94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154</v>
      </c>
      <c r="AU236" s="18" t="s">
        <v>91</v>
      </c>
    </row>
    <row r="237" s="2" customFormat="1">
      <c r="A237" s="40"/>
      <c r="B237" s="41"/>
      <c r="C237" s="42"/>
      <c r="D237" s="246" t="s">
        <v>156</v>
      </c>
      <c r="E237" s="42"/>
      <c r="F237" s="247" t="s">
        <v>259</v>
      </c>
      <c r="G237" s="42"/>
      <c r="H237" s="42"/>
      <c r="I237" s="243"/>
      <c r="J237" s="42"/>
      <c r="K237" s="42"/>
      <c r="L237" s="46"/>
      <c r="M237" s="244"/>
      <c r="N237" s="245"/>
      <c r="O237" s="93"/>
      <c r="P237" s="93"/>
      <c r="Q237" s="93"/>
      <c r="R237" s="93"/>
      <c r="S237" s="93"/>
      <c r="T237" s="9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156</v>
      </c>
      <c r="AU237" s="18" t="s">
        <v>91</v>
      </c>
    </row>
    <row r="238" s="13" customFormat="1">
      <c r="A238" s="13"/>
      <c r="B238" s="248"/>
      <c r="C238" s="249"/>
      <c r="D238" s="241" t="s">
        <v>158</v>
      </c>
      <c r="E238" s="250" t="s">
        <v>1</v>
      </c>
      <c r="F238" s="251" t="s">
        <v>260</v>
      </c>
      <c r="G238" s="249"/>
      <c r="H238" s="250" t="s">
        <v>1</v>
      </c>
      <c r="I238" s="252"/>
      <c r="J238" s="249"/>
      <c r="K238" s="249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158</v>
      </c>
      <c r="AU238" s="257" t="s">
        <v>91</v>
      </c>
      <c r="AV238" s="13" t="s">
        <v>87</v>
      </c>
      <c r="AW238" s="13" t="s">
        <v>39</v>
      </c>
      <c r="AX238" s="13" t="s">
        <v>83</v>
      </c>
      <c r="AY238" s="257" t="s">
        <v>145</v>
      </c>
    </row>
    <row r="239" s="14" customFormat="1">
      <c r="A239" s="14"/>
      <c r="B239" s="258"/>
      <c r="C239" s="259"/>
      <c r="D239" s="241" t="s">
        <v>158</v>
      </c>
      <c r="E239" s="260" t="s">
        <v>1</v>
      </c>
      <c r="F239" s="261" t="s">
        <v>261</v>
      </c>
      <c r="G239" s="259"/>
      <c r="H239" s="262">
        <v>339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158</v>
      </c>
      <c r="AU239" s="268" t="s">
        <v>91</v>
      </c>
      <c r="AV239" s="14" t="s">
        <v>91</v>
      </c>
      <c r="AW239" s="14" t="s">
        <v>39</v>
      </c>
      <c r="AX239" s="14" t="s">
        <v>83</v>
      </c>
      <c r="AY239" s="268" t="s">
        <v>145</v>
      </c>
    </row>
    <row r="240" s="15" customFormat="1">
      <c r="A240" s="15"/>
      <c r="B240" s="269"/>
      <c r="C240" s="270"/>
      <c r="D240" s="241" t="s">
        <v>158</v>
      </c>
      <c r="E240" s="271" t="s">
        <v>1</v>
      </c>
      <c r="F240" s="272" t="s">
        <v>161</v>
      </c>
      <c r="G240" s="270"/>
      <c r="H240" s="273">
        <v>339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9" t="s">
        <v>158</v>
      </c>
      <c r="AU240" s="279" t="s">
        <v>91</v>
      </c>
      <c r="AV240" s="15" t="s">
        <v>153</v>
      </c>
      <c r="AW240" s="15" t="s">
        <v>39</v>
      </c>
      <c r="AX240" s="15" t="s">
        <v>87</v>
      </c>
      <c r="AY240" s="279" t="s">
        <v>145</v>
      </c>
    </row>
    <row r="241" s="2" customFormat="1" ht="33" customHeight="1">
      <c r="A241" s="40"/>
      <c r="B241" s="41"/>
      <c r="C241" s="228" t="s">
        <v>262</v>
      </c>
      <c r="D241" s="228" t="s">
        <v>148</v>
      </c>
      <c r="E241" s="229" t="s">
        <v>263</v>
      </c>
      <c r="F241" s="230" t="s">
        <v>264</v>
      </c>
      <c r="G241" s="231" t="s">
        <v>265</v>
      </c>
      <c r="H241" s="232">
        <v>267.73899999999998</v>
      </c>
      <c r="I241" s="233"/>
      <c r="J241" s="234">
        <f>ROUND(I241*H241,2)</f>
        <v>0</v>
      </c>
      <c r="K241" s="230" t="s">
        <v>152</v>
      </c>
      <c r="L241" s="46"/>
      <c r="M241" s="235" t="s">
        <v>1</v>
      </c>
      <c r="N241" s="236" t="s">
        <v>48</v>
      </c>
      <c r="O241" s="93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9" t="s">
        <v>153</v>
      </c>
      <c r="AT241" s="239" t="s">
        <v>148</v>
      </c>
      <c r="AU241" s="239" t="s">
        <v>91</v>
      </c>
      <c r="AY241" s="18" t="s">
        <v>145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8" t="s">
        <v>87</v>
      </c>
      <c r="BK241" s="240">
        <f>ROUND(I241*H241,2)</f>
        <v>0</v>
      </c>
      <c r="BL241" s="18" t="s">
        <v>153</v>
      </c>
      <c r="BM241" s="239" t="s">
        <v>266</v>
      </c>
    </row>
    <row r="242" s="2" customFormat="1">
      <c r="A242" s="40"/>
      <c r="B242" s="41"/>
      <c r="C242" s="42"/>
      <c r="D242" s="241" t="s">
        <v>154</v>
      </c>
      <c r="E242" s="42"/>
      <c r="F242" s="242" t="s">
        <v>267</v>
      </c>
      <c r="G242" s="42"/>
      <c r="H242" s="42"/>
      <c r="I242" s="243"/>
      <c r="J242" s="42"/>
      <c r="K242" s="42"/>
      <c r="L242" s="46"/>
      <c r="M242" s="244"/>
      <c r="N242" s="245"/>
      <c r="O242" s="93"/>
      <c r="P242" s="93"/>
      <c r="Q242" s="93"/>
      <c r="R242" s="93"/>
      <c r="S242" s="93"/>
      <c r="T242" s="94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154</v>
      </c>
      <c r="AU242" s="18" t="s">
        <v>91</v>
      </c>
    </row>
    <row r="243" s="2" customFormat="1">
      <c r="A243" s="40"/>
      <c r="B243" s="41"/>
      <c r="C243" s="42"/>
      <c r="D243" s="246" t="s">
        <v>156</v>
      </c>
      <c r="E243" s="42"/>
      <c r="F243" s="247" t="s">
        <v>268</v>
      </c>
      <c r="G243" s="42"/>
      <c r="H243" s="42"/>
      <c r="I243" s="243"/>
      <c r="J243" s="42"/>
      <c r="K243" s="42"/>
      <c r="L243" s="46"/>
      <c r="M243" s="244"/>
      <c r="N243" s="245"/>
      <c r="O243" s="93"/>
      <c r="P243" s="93"/>
      <c r="Q243" s="93"/>
      <c r="R243" s="93"/>
      <c r="S243" s="93"/>
      <c r="T243" s="94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156</v>
      </c>
      <c r="AU243" s="18" t="s">
        <v>91</v>
      </c>
    </row>
    <row r="244" s="13" customFormat="1">
      <c r="A244" s="13"/>
      <c r="B244" s="248"/>
      <c r="C244" s="249"/>
      <c r="D244" s="241" t="s">
        <v>158</v>
      </c>
      <c r="E244" s="250" t="s">
        <v>1</v>
      </c>
      <c r="F244" s="251" t="s">
        <v>269</v>
      </c>
      <c r="G244" s="249"/>
      <c r="H244" s="250" t="s">
        <v>1</v>
      </c>
      <c r="I244" s="252"/>
      <c r="J244" s="249"/>
      <c r="K244" s="249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158</v>
      </c>
      <c r="AU244" s="257" t="s">
        <v>91</v>
      </c>
      <c r="AV244" s="13" t="s">
        <v>87</v>
      </c>
      <c r="AW244" s="13" t="s">
        <v>39</v>
      </c>
      <c r="AX244" s="13" t="s">
        <v>83</v>
      </c>
      <c r="AY244" s="257" t="s">
        <v>145</v>
      </c>
    </row>
    <row r="245" s="14" customFormat="1">
      <c r="A245" s="14"/>
      <c r="B245" s="258"/>
      <c r="C245" s="259"/>
      <c r="D245" s="241" t="s">
        <v>158</v>
      </c>
      <c r="E245" s="260" t="s">
        <v>1</v>
      </c>
      <c r="F245" s="261" t="s">
        <v>270</v>
      </c>
      <c r="G245" s="259"/>
      <c r="H245" s="262">
        <v>23.925000000000001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8" t="s">
        <v>158</v>
      </c>
      <c r="AU245" s="268" t="s">
        <v>91</v>
      </c>
      <c r="AV245" s="14" t="s">
        <v>91</v>
      </c>
      <c r="AW245" s="14" t="s">
        <v>39</v>
      </c>
      <c r="AX245" s="14" t="s">
        <v>83</v>
      </c>
      <c r="AY245" s="268" t="s">
        <v>145</v>
      </c>
    </row>
    <row r="246" s="13" customFormat="1">
      <c r="A246" s="13"/>
      <c r="B246" s="248"/>
      <c r="C246" s="249"/>
      <c r="D246" s="241" t="s">
        <v>158</v>
      </c>
      <c r="E246" s="250" t="s">
        <v>1</v>
      </c>
      <c r="F246" s="251" t="s">
        <v>271</v>
      </c>
      <c r="G246" s="249"/>
      <c r="H246" s="250" t="s">
        <v>1</v>
      </c>
      <c r="I246" s="252"/>
      <c r="J246" s="249"/>
      <c r="K246" s="249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158</v>
      </c>
      <c r="AU246" s="257" t="s">
        <v>91</v>
      </c>
      <c r="AV246" s="13" t="s">
        <v>87</v>
      </c>
      <c r="AW246" s="13" t="s">
        <v>39</v>
      </c>
      <c r="AX246" s="13" t="s">
        <v>83</v>
      </c>
      <c r="AY246" s="257" t="s">
        <v>145</v>
      </c>
    </row>
    <row r="247" s="14" customFormat="1">
      <c r="A247" s="14"/>
      <c r="B247" s="258"/>
      <c r="C247" s="259"/>
      <c r="D247" s="241" t="s">
        <v>158</v>
      </c>
      <c r="E247" s="260" t="s">
        <v>1</v>
      </c>
      <c r="F247" s="261" t="s">
        <v>272</v>
      </c>
      <c r="G247" s="259"/>
      <c r="H247" s="262">
        <v>131.81399999999999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8" t="s">
        <v>158</v>
      </c>
      <c r="AU247" s="268" t="s">
        <v>91</v>
      </c>
      <c r="AV247" s="14" t="s">
        <v>91</v>
      </c>
      <c r="AW247" s="14" t="s">
        <v>39</v>
      </c>
      <c r="AX247" s="14" t="s">
        <v>83</v>
      </c>
      <c r="AY247" s="268" t="s">
        <v>145</v>
      </c>
    </row>
    <row r="248" s="13" customFormat="1">
      <c r="A248" s="13"/>
      <c r="B248" s="248"/>
      <c r="C248" s="249"/>
      <c r="D248" s="241" t="s">
        <v>158</v>
      </c>
      <c r="E248" s="250" t="s">
        <v>1</v>
      </c>
      <c r="F248" s="251" t="s">
        <v>273</v>
      </c>
      <c r="G248" s="249"/>
      <c r="H248" s="250" t="s">
        <v>1</v>
      </c>
      <c r="I248" s="252"/>
      <c r="J248" s="249"/>
      <c r="K248" s="249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158</v>
      </c>
      <c r="AU248" s="257" t="s">
        <v>91</v>
      </c>
      <c r="AV248" s="13" t="s">
        <v>87</v>
      </c>
      <c r="AW248" s="13" t="s">
        <v>39</v>
      </c>
      <c r="AX248" s="13" t="s">
        <v>83</v>
      </c>
      <c r="AY248" s="257" t="s">
        <v>145</v>
      </c>
    </row>
    <row r="249" s="14" customFormat="1">
      <c r="A249" s="14"/>
      <c r="B249" s="258"/>
      <c r="C249" s="259"/>
      <c r="D249" s="241" t="s">
        <v>158</v>
      </c>
      <c r="E249" s="260" t="s">
        <v>1</v>
      </c>
      <c r="F249" s="261" t="s">
        <v>274</v>
      </c>
      <c r="G249" s="259"/>
      <c r="H249" s="262">
        <v>112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8" t="s">
        <v>158</v>
      </c>
      <c r="AU249" s="268" t="s">
        <v>91</v>
      </c>
      <c r="AV249" s="14" t="s">
        <v>91</v>
      </c>
      <c r="AW249" s="14" t="s">
        <v>39</v>
      </c>
      <c r="AX249" s="14" t="s">
        <v>83</v>
      </c>
      <c r="AY249" s="268" t="s">
        <v>145</v>
      </c>
    </row>
    <row r="250" s="15" customFormat="1">
      <c r="A250" s="15"/>
      <c r="B250" s="269"/>
      <c r="C250" s="270"/>
      <c r="D250" s="241" t="s">
        <v>158</v>
      </c>
      <c r="E250" s="271" t="s">
        <v>1</v>
      </c>
      <c r="F250" s="272" t="s">
        <v>161</v>
      </c>
      <c r="G250" s="270"/>
      <c r="H250" s="273">
        <v>267.73899999999998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9" t="s">
        <v>158</v>
      </c>
      <c r="AU250" s="279" t="s">
        <v>91</v>
      </c>
      <c r="AV250" s="15" t="s">
        <v>153</v>
      </c>
      <c r="AW250" s="15" t="s">
        <v>39</v>
      </c>
      <c r="AX250" s="15" t="s">
        <v>87</v>
      </c>
      <c r="AY250" s="279" t="s">
        <v>145</v>
      </c>
    </row>
    <row r="251" s="2" customFormat="1" ht="33" customHeight="1">
      <c r="A251" s="40"/>
      <c r="B251" s="41"/>
      <c r="C251" s="228" t="s">
        <v>275</v>
      </c>
      <c r="D251" s="228" t="s">
        <v>148</v>
      </c>
      <c r="E251" s="229" t="s">
        <v>276</v>
      </c>
      <c r="F251" s="230" t="s">
        <v>277</v>
      </c>
      <c r="G251" s="231" t="s">
        <v>265</v>
      </c>
      <c r="H251" s="232">
        <v>267.73899999999998</v>
      </c>
      <c r="I251" s="233"/>
      <c r="J251" s="234">
        <f>ROUND(I251*H251,2)</f>
        <v>0</v>
      </c>
      <c r="K251" s="230" t="s">
        <v>152</v>
      </c>
      <c r="L251" s="46"/>
      <c r="M251" s="235" t="s">
        <v>1</v>
      </c>
      <c r="N251" s="236" t="s">
        <v>48</v>
      </c>
      <c r="O251" s="93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9" t="s">
        <v>153</v>
      </c>
      <c r="AT251" s="239" t="s">
        <v>148</v>
      </c>
      <c r="AU251" s="239" t="s">
        <v>91</v>
      </c>
      <c r="AY251" s="18" t="s">
        <v>145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8" t="s">
        <v>87</v>
      </c>
      <c r="BK251" s="240">
        <f>ROUND(I251*H251,2)</f>
        <v>0</v>
      </c>
      <c r="BL251" s="18" t="s">
        <v>153</v>
      </c>
      <c r="BM251" s="239" t="s">
        <v>278</v>
      </c>
    </row>
    <row r="252" s="2" customFormat="1">
      <c r="A252" s="40"/>
      <c r="B252" s="41"/>
      <c r="C252" s="42"/>
      <c r="D252" s="241" t="s">
        <v>154</v>
      </c>
      <c r="E252" s="42"/>
      <c r="F252" s="242" t="s">
        <v>279</v>
      </c>
      <c r="G252" s="42"/>
      <c r="H252" s="42"/>
      <c r="I252" s="243"/>
      <c r="J252" s="42"/>
      <c r="K252" s="42"/>
      <c r="L252" s="46"/>
      <c r="M252" s="244"/>
      <c r="N252" s="245"/>
      <c r="O252" s="93"/>
      <c r="P252" s="93"/>
      <c r="Q252" s="93"/>
      <c r="R252" s="93"/>
      <c r="S252" s="93"/>
      <c r="T252" s="94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154</v>
      </c>
      <c r="AU252" s="18" t="s">
        <v>91</v>
      </c>
    </row>
    <row r="253" s="2" customFormat="1">
      <c r="A253" s="40"/>
      <c r="B253" s="41"/>
      <c r="C253" s="42"/>
      <c r="D253" s="246" t="s">
        <v>156</v>
      </c>
      <c r="E253" s="42"/>
      <c r="F253" s="247" t="s">
        <v>280</v>
      </c>
      <c r="G253" s="42"/>
      <c r="H253" s="42"/>
      <c r="I253" s="243"/>
      <c r="J253" s="42"/>
      <c r="K253" s="42"/>
      <c r="L253" s="46"/>
      <c r="M253" s="244"/>
      <c r="N253" s="245"/>
      <c r="O253" s="93"/>
      <c r="P253" s="93"/>
      <c r="Q253" s="93"/>
      <c r="R253" s="93"/>
      <c r="S253" s="93"/>
      <c r="T253" s="94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156</v>
      </c>
      <c r="AU253" s="18" t="s">
        <v>91</v>
      </c>
    </row>
    <row r="254" s="13" customFormat="1">
      <c r="A254" s="13"/>
      <c r="B254" s="248"/>
      <c r="C254" s="249"/>
      <c r="D254" s="241" t="s">
        <v>158</v>
      </c>
      <c r="E254" s="250" t="s">
        <v>1</v>
      </c>
      <c r="F254" s="251" t="s">
        <v>269</v>
      </c>
      <c r="G254" s="249"/>
      <c r="H254" s="250" t="s">
        <v>1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7" t="s">
        <v>158</v>
      </c>
      <c r="AU254" s="257" t="s">
        <v>91</v>
      </c>
      <c r="AV254" s="13" t="s">
        <v>87</v>
      </c>
      <c r="AW254" s="13" t="s">
        <v>39</v>
      </c>
      <c r="AX254" s="13" t="s">
        <v>83</v>
      </c>
      <c r="AY254" s="257" t="s">
        <v>145</v>
      </c>
    </row>
    <row r="255" s="14" customFormat="1">
      <c r="A255" s="14"/>
      <c r="B255" s="258"/>
      <c r="C255" s="259"/>
      <c r="D255" s="241" t="s">
        <v>158</v>
      </c>
      <c r="E255" s="260" t="s">
        <v>1</v>
      </c>
      <c r="F255" s="261" t="s">
        <v>270</v>
      </c>
      <c r="G255" s="259"/>
      <c r="H255" s="262">
        <v>23.925000000000001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8" t="s">
        <v>158</v>
      </c>
      <c r="AU255" s="268" t="s">
        <v>91</v>
      </c>
      <c r="AV255" s="14" t="s">
        <v>91</v>
      </c>
      <c r="AW255" s="14" t="s">
        <v>39</v>
      </c>
      <c r="AX255" s="14" t="s">
        <v>83</v>
      </c>
      <c r="AY255" s="268" t="s">
        <v>145</v>
      </c>
    </row>
    <row r="256" s="13" customFormat="1">
      <c r="A256" s="13"/>
      <c r="B256" s="248"/>
      <c r="C256" s="249"/>
      <c r="D256" s="241" t="s">
        <v>158</v>
      </c>
      <c r="E256" s="250" t="s">
        <v>1</v>
      </c>
      <c r="F256" s="251" t="s">
        <v>271</v>
      </c>
      <c r="G256" s="249"/>
      <c r="H256" s="250" t="s">
        <v>1</v>
      </c>
      <c r="I256" s="252"/>
      <c r="J256" s="249"/>
      <c r="K256" s="249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158</v>
      </c>
      <c r="AU256" s="257" t="s">
        <v>91</v>
      </c>
      <c r="AV256" s="13" t="s">
        <v>87</v>
      </c>
      <c r="AW256" s="13" t="s">
        <v>39</v>
      </c>
      <c r="AX256" s="13" t="s">
        <v>83</v>
      </c>
      <c r="AY256" s="257" t="s">
        <v>145</v>
      </c>
    </row>
    <row r="257" s="14" customFormat="1">
      <c r="A257" s="14"/>
      <c r="B257" s="258"/>
      <c r="C257" s="259"/>
      <c r="D257" s="241" t="s">
        <v>158</v>
      </c>
      <c r="E257" s="260" t="s">
        <v>1</v>
      </c>
      <c r="F257" s="261" t="s">
        <v>272</v>
      </c>
      <c r="G257" s="259"/>
      <c r="H257" s="262">
        <v>131.81399999999999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158</v>
      </c>
      <c r="AU257" s="268" t="s">
        <v>91</v>
      </c>
      <c r="AV257" s="14" t="s">
        <v>91</v>
      </c>
      <c r="AW257" s="14" t="s">
        <v>39</v>
      </c>
      <c r="AX257" s="14" t="s">
        <v>83</v>
      </c>
      <c r="AY257" s="268" t="s">
        <v>145</v>
      </c>
    </row>
    <row r="258" s="13" customFormat="1">
      <c r="A258" s="13"/>
      <c r="B258" s="248"/>
      <c r="C258" s="249"/>
      <c r="D258" s="241" t="s">
        <v>158</v>
      </c>
      <c r="E258" s="250" t="s">
        <v>1</v>
      </c>
      <c r="F258" s="251" t="s">
        <v>273</v>
      </c>
      <c r="G258" s="249"/>
      <c r="H258" s="250" t="s">
        <v>1</v>
      </c>
      <c r="I258" s="252"/>
      <c r="J258" s="249"/>
      <c r="K258" s="249"/>
      <c r="L258" s="253"/>
      <c r="M258" s="254"/>
      <c r="N258" s="255"/>
      <c r="O258" s="255"/>
      <c r="P258" s="255"/>
      <c r="Q258" s="255"/>
      <c r="R258" s="255"/>
      <c r="S258" s="255"/>
      <c r="T258" s="25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158</v>
      </c>
      <c r="AU258" s="257" t="s">
        <v>91</v>
      </c>
      <c r="AV258" s="13" t="s">
        <v>87</v>
      </c>
      <c r="AW258" s="13" t="s">
        <v>39</v>
      </c>
      <c r="AX258" s="13" t="s">
        <v>83</v>
      </c>
      <c r="AY258" s="257" t="s">
        <v>145</v>
      </c>
    </row>
    <row r="259" s="14" customFormat="1">
      <c r="A259" s="14"/>
      <c r="B259" s="258"/>
      <c r="C259" s="259"/>
      <c r="D259" s="241" t="s">
        <v>158</v>
      </c>
      <c r="E259" s="260" t="s">
        <v>1</v>
      </c>
      <c r="F259" s="261" t="s">
        <v>274</v>
      </c>
      <c r="G259" s="259"/>
      <c r="H259" s="262">
        <v>112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8" t="s">
        <v>158</v>
      </c>
      <c r="AU259" s="268" t="s">
        <v>91</v>
      </c>
      <c r="AV259" s="14" t="s">
        <v>91</v>
      </c>
      <c r="AW259" s="14" t="s">
        <v>39</v>
      </c>
      <c r="AX259" s="14" t="s">
        <v>83</v>
      </c>
      <c r="AY259" s="268" t="s">
        <v>145</v>
      </c>
    </row>
    <row r="260" s="15" customFormat="1">
      <c r="A260" s="15"/>
      <c r="B260" s="269"/>
      <c r="C260" s="270"/>
      <c r="D260" s="241" t="s">
        <v>158</v>
      </c>
      <c r="E260" s="271" t="s">
        <v>1</v>
      </c>
      <c r="F260" s="272" t="s">
        <v>161</v>
      </c>
      <c r="G260" s="270"/>
      <c r="H260" s="273">
        <v>267.73899999999998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9" t="s">
        <v>158</v>
      </c>
      <c r="AU260" s="279" t="s">
        <v>91</v>
      </c>
      <c r="AV260" s="15" t="s">
        <v>153</v>
      </c>
      <c r="AW260" s="15" t="s">
        <v>39</v>
      </c>
      <c r="AX260" s="15" t="s">
        <v>87</v>
      </c>
      <c r="AY260" s="279" t="s">
        <v>145</v>
      </c>
    </row>
    <row r="261" s="2" customFormat="1" ht="33" customHeight="1">
      <c r="A261" s="40"/>
      <c r="B261" s="41"/>
      <c r="C261" s="228" t="s">
        <v>281</v>
      </c>
      <c r="D261" s="228" t="s">
        <v>148</v>
      </c>
      <c r="E261" s="229" t="s">
        <v>282</v>
      </c>
      <c r="F261" s="230" t="s">
        <v>283</v>
      </c>
      <c r="G261" s="231" t="s">
        <v>265</v>
      </c>
      <c r="H261" s="232">
        <v>294.37400000000002</v>
      </c>
      <c r="I261" s="233"/>
      <c r="J261" s="234">
        <f>ROUND(I261*H261,2)</f>
        <v>0</v>
      </c>
      <c r="K261" s="230" t="s">
        <v>152</v>
      </c>
      <c r="L261" s="46"/>
      <c r="M261" s="235" t="s">
        <v>1</v>
      </c>
      <c r="N261" s="236" t="s">
        <v>48</v>
      </c>
      <c r="O261" s="93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9" t="s">
        <v>153</v>
      </c>
      <c r="AT261" s="239" t="s">
        <v>148</v>
      </c>
      <c r="AU261" s="239" t="s">
        <v>91</v>
      </c>
      <c r="AY261" s="18" t="s">
        <v>145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8" t="s">
        <v>87</v>
      </c>
      <c r="BK261" s="240">
        <f>ROUND(I261*H261,2)</f>
        <v>0</v>
      </c>
      <c r="BL261" s="18" t="s">
        <v>153</v>
      </c>
      <c r="BM261" s="239" t="s">
        <v>284</v>
      </c>
    </row>
    <row r="262" s="2" customFormat="1">
      <c r="A262" s="40"/>
      <c r="B262" s="41"/>
      <c r="C262" s="42"/>
      <c r="D262" s="241" t="s">
        <v>154</v>
      </c>
      <c r="E262" s="42"/>
      <c r="F262" s="242" t="s">
        <v>285</v>
      </c>
      <c r="G262" s="42"/>
      <c r="H262" s="42"/>
      <c r="I262" s="243"/>
      <c r="J262" s="42"/>
      <c r="K262" s="42"/>
      <c r="L262" s="46"/>
      <c r="M262" s="244"/>
      <c r="N262" s="245"/>
      <c r="O262" s="93"/>
      <c r="P262" s="93"/>
      <c r="Q262" s="93"/>
      <c r="R262" s="93"/>
      <c r="S262" s="93"/>
      <c r="T262" s="94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154</v>
      </c>
      <c r="AU262" s="18" t="s">
        <v>91</v>
      </c>
    </row>
    <row r="263" s="2" customFormat="1">
      <c r="A263" s="40"/>
      <c r="B263" s="41"/>
      <c r="C263" s="42"/>
      <c r="D263" s="246" t="s">
        <v>156</v>
      </c>
      <c r="E263" s="42"/>
      <c r="F263" s="247" t="s">
        <v>286</v>
      </c>
      <c r="G263" s="42"/>
      <c r="H263" s="42"/>
      <c r="I263" s="243"/>
      <c r="J263" s="42"/>
      <c r="K263" s="42"/>
      <c r="L263" s="46"/>
      <c r="M263" s="244"/>
      <c r="N263" s="245"/>
      <c r="O263" s="93"/>
      <c r="P263" s="93"/>
      <c r="Q263" s="93"/>
      <c r="R263" s="93"/>
      <c r="S263" s="93"/>
      <c r="T263" s="94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156</v>
      </c>
      <c r="AU263" s="18" t="s">
        <v>91</v>
      </c>
    </row>
    <row r="264" s="13" customFormat="1">
      <c r="A264" s="13"/>
      <c r="B264" s="248"/>
      <c r="C264" s="249"/>
      <c r="D264" s="241" t="s">
        <v>158</v>
      </c>
      <c r="E264" s="250" t="s">
        <v>1</v>
      </c>
      <c r="F264" s="251" t="s">
        <v>287</v>
      </c>
      <c r="G264" s="249"/>
      <c r="H264" s="250" t="s">
        <v>1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158</v>
      </c>
      <c r="AU264" s="257" t="s">
        <v>91</v>
      </c>
      <c r="AV264" s="13" t="s">
        <v>87</v>
      </c>
      <c r="AW264" s="13" t="s">
        <v>39</v>
      </c>
      <c r="AX264" s="13" t="s">
        <v>83</v>
      </c>
      <c r="AY264" s="257" t="s">
        <v>145</v>
      </c>
    </row>
    <row r="265" s="14" customFormat="1">
      <c r="A265" s="14"/>
      <c r="B265" s="258"/>
      <c r="C265" s="259"/>
      <c r="D265" s="241" t="s">
        <v>158</v>
      </c>
      <c r="E265" s="260" t="s">
        <v>1</v>
      </c>
      <c r="F265" s="261" t="s">
        <v>288</v>
      </c>
      <c r="G265" s="259"/>
      <c r="H265" s="262">
        <v>113.758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8" t="s">
        <v>158</v>
      </c>
      <c r="AU265" s="268" t="s">
        <v>91</v>
      </c>
      <c r="AV265" s="14" t="s">
        <v>91</v>
      </c>
      <c r="AW265" s="14" t="s">
        <v>39</v>
      </c>
      <c r="AX265" s="14" t="s">
        <v>83</v>
      </c>
      <c r="AY265" s="268" t="s">
        <v>145</v>
      </c>
    </row>
    <row r="266" s="13" customFormat="1">
      <c r="A266" s="13"/>
      <c r="B266" s="248"/>
      <c r="C266" s="249"/>
      <c r="D266" s="241" t="s">
        <v>158</v>
      </c>
      <c r="E266" s="250" t="s">
        <v>1</v>
      </c>
      <c r="F266" s="251" t="s">
        <v>289</v>
      </c>
      <c r="G266" s="249"/>
      <c r="H266" s="250" t="s">
        <v>1</v>
      </c>
      <c r="I266" s="252"/>
      <c r="J266" s="249"/>
      <c r="K266" s="249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158</v>
      </c>
      <c r="AU266" s="257" t="s">
        <v>91</v>
      </c>
      <c r="AV266" s="13" t="s">
        <v>87</v>
      </c>
      <c r="AW266" s="13" t="s">
        <v>39</v>
      </c>
      <c r="AX266" s="13" t="s">
        <v>83</v>
      </c>
      <c r="AY266" s="257" t="s">
        <v>145</v>
      </c>
    </row>
    <row r="267" s="14" customFormat="1">
      <c r="A267" s="14"/>
      <c r="B267" s="258"/>
      <c r="C267" s="259"/>
      <c r="D267" s="241" t="s">
        <v>158</v>
      </c>
      <c r="E267" s="260" t="s">
        <v>1</v>
      </c>
      <c r="F267" s="261" t="s">
        <v>290</v>
      </c>
      <c r="G267" s="259"/>
      <c r="H267" s="262">
        <v>168.87100000000001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158</v>
      </c>
      <c r="AU267" s="268" t="s">
        <v>91</v>
      </c>
      <c r="AV267" s="14" t="s">
        <v>91</v>
      </c>
      <c r="AW267" s="14" t="s">
        <v>39</v>
      </c>
      <c r="AX267" s="14" t="s">
        <v>83</v>
      </c>
      <c r="AY267" s="268" t="s">
        <v>145</v>
      </c>
    </row>
    <row r="268" s="13" customFormat="1">
      <c r="A268" s="13"/>
      <c r="B268" s="248"/>
      <c r="C268" s="249"/>
      <c r="D268" s="241" t="s">
        <v>158</v>
      </c>
      <c r="E268" s="250" t="s">
        <v>1</v>
      </c>
      <c r="F268" s="251" t="s">
        <v>291</v>
      </c>
      <c r="G268" s="249"/>
      <c r="H268" s="250" t="s">
        <v>1</v>
      </c>
      <c r="I268" s="252"/>
      <c r="J268" s="249"/>
      <c r="K268" s="249"/>
      <c r="L268" s="253"/>
      <c r="M268" s="254"/>
      <c r="N268" s="255"/>
      <c r="O268" s="255"/>
      <c r="P268" s="255"/>
      <c r="Q268" s="255"/>
      <c r="R268" s="255"/>
      <c r="S268" s="255"/>
      <c r="T268" s="25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7" t="s">
        <v>158</v>
      </c>
      <c r="AU268" s="257" t="s">
        <v>91</v>
      </c>
      <c r="AV268" s="13" t="s">
        <v>87</v>
      </c>
      <c r="AW268" s="13" t="s">
        <v>39</v>
      </c>
      <c r="AX268" s="13" t="s">
        <v>83</v>
      </c>
      <c r="AY268" s="257" t="s">
        <v>145</v>
      </c>
    </row>
    <row r="269" s="14" customFormat="1">
      <c r="A269" s="14"/>
      <c r="B269" s="258"/>
      <c r="C269" s="259"/>
      <c r="D269" s="241" t="s">
        <v>158</v>
      </c>
      <c r="E269" s="260" t="s">
        <v>1</v>
      </c>
      <c r="F269" s="261" t="s">
        <v>292</v>
      </c>
      <c r="G269" s="259"/>
      <c r="H269" s="262">
        <v>11.744999999999999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8" t="s">
        <v>158</v>
      </c>
      <c r="AU269" s="268" t="s">
        <v>91</v>
      </c>
      <c r="AV269" s="14" t="s">
        <v>91</v>
      </c>
      <c r="AW269" s="14" t="s">
        <v>39</v>
      </c>
      <c r="AX269" s="14" t="s">
        <v>83</v>
      </c>
      <c r="AY269" s="268" t="s">
        <v>145</v>
      </c>
    </row>
    <row r="270" s="15" customFormat="1">
      <c r="A270" s="15"/>
      <c r="B270" s="269"/>
      <c r="C270" s="270"/>
      <c r="D270" s="241" t="s">
        <v>158</v>
      </c>
      <c r="E270" s="271" t="s">
        <v>1</v>
      </c>
      <c r="F270" s="272" t="s">
        <v>161</v>
      </c>
      <c r="G270" s="270"/>
      <c r="H270" s="273">
        <v>294.37400000000002</v>
      </c>
      <c r="I270" s="274"/>
      <c r="J270" s="270"/>
      <c r="K270" s="270"/>
      <c r="L270" s="275"/>
      <c r="M270" s="276"/>
      <c r="N270" s="277"/>
      <c r="O270" s="277"/>
      <c r="P270" s="277"/>
      <c r="Q270" s="277"/>
      <c r="R270" s="277"/>
      <c r="S270" s="277"/>
      <c r="T270" s="27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9" t="s">
        <v>158</v>
      </c>
      <c r="AU270" s="279" t="s">
        <v>91</v>
      </c>
      <c r="AV270" s="15" t="s">
        <v>153</v>
      </c>
      <c r="AW270" s="15" t="s">
        <v>39</v>
      </c>
      <c r="AX270" s="15" t="s">
        <v>87</v>
      </c>
      <c r="AY270" s="279" t="s">
        <v>145</v>
      </c>
    </row>
    <row r="271" s="2" customFormat="1" ht="24.15" customHeight="1">
      <c r="A271" s="40"/>
      <c r="B271" s="41"/>
      <c r="C271" s="228" t="s">
        <v>240</v>
      </c>
      <c r="D271" s="228" t="s">
        <v>148</v>
      </c>
      <c r="E271" s="229" t="s">
        <v>293</v>
      </c>
      <c r="F271" s="230" t="s">
        <v>294</v>
      </c>
      <c r="G271" s="231" t="s">
        <v>265</v>
      </c>
      <c r="H271" s="232">
        <v>27.608000000000001</v>
      </c>
      <c r="I271" s="233"/>
      <c r="J271" s="234">
        <f>ROUND(I271*H271,2)</f>
        <v>0</v>
      </c>
      <c r="K271" s="230" t="s">
        <v>152</v>
      </c>
      <c r="L271" s="46"/>
      <c r="M271" s="235" t="s">
        <v>1</v>
      </c>
      <c r="N271" s="236" t="s">
        <v>48</v>
      </c>
      <c r="O271" s="93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9" t="s">
        <v>153</v>
      </c>
      <c r="AT271" s="239" t="s">
        <v>148</v>
      </c>
      <c r="AU271" s="239" t="s">
        <v>91</v>
      </c>
      <c r="AY271" s="18" t="s">
        <v>145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87</v>
      </c>
      <c r="BK271" s="240">
        <f>ROUND(I271*H271,2)</f>
        <v>0</v>
      </c>
      <c r="BL271" s="18" t="s">
        <v>153</v>
      </c>
      <c r="BM271" s="239" t="s">
        <v>295</v>
      </c>
    </row>
    <row r="272" s="2" customFormat="1">
      <c r="A272" s="40"/>
      <c r="B272" s="41"/>
      <c r="C272" s="42"/>
      <c r="D272" s="241" t="s">
        <v>154</v>
      </c>
      <c r="E272" s="42"/>
      <c r="F272" s="242" t="s">
        <v>296</v>
      </c>
      <c r="G272" s="42"/>
      <c r="H272" s="42"/>
      <c r="I272" s="243"/>
      <c r="J272" s="42"/>
      <c r="K272" s="42"/>
      <c r="L272" s="46"/>
      <c r="M272" s="244"/>
      <c r="N272" s="245"/>
      <c r="O272" s="93"/>
      <c r="P272" s="93"/>
      <c r="Q272" s="93"/>
      <c r="R272" s="93"/>
      <c r="S272" s="93"/>
      <c r="T272" s="94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154</v>
      </c>
      <c r="AU272" s="18" t="s">
        <v>91</v>
      </c>
    </row>
    <row r="273" s="2" customFormat="1">
      <c r="A273" s="40"/>
      <c r="B273" s="41"/>
      <c r="C273" s="42"/>
      <c r="D273" s="246" t="s">
        <v>156</v>
      </c>
      <c r="E273" s="42"/>
      <c r="F273" s="247" t="s">
        <v>297</v>
      </c>
      <c r="G273" s="42"/>
      <c r="H273" s="42"/>
      <c r="I273" s="243"/>
      <c r="J273" s="42"/>
      <c r="K273" s="42"/>
      <c r="L273" s="46"/>
      <c r="M273" s="244"/>
      <c r="N273" s="245"/>
      <c r="O273" s="93"/>
      <c r="P273" s="93"/>
      <c r="Q273" s="93"/>
      <c r="R273" s="93"/>
      <c r="S273" s="93"/>
      <c r="T273" s="94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156</v>
      </c>
      <c r="AU273" s="18" t="s">
        <v>91</v>
      </c>
    </row>
    <row r="274" s="2" customFormat="1">
      <c r="A274" s="40"/>
      <c r="B274" s="41"/>
      <c r="C274" s="42"/>
      <c r="D274" s="241" t="s">
        <v>178</v>
      </c>
      <c r="E274" s="42"/>
      <c r="F274" s="280" t="s">
        <v>298</v>
      </c>
      <c r="G274" s="42"/>
      <c r="H274" s="42"/>
      <c r="I274" s="243"/>
      <c r="J274" s="42"/>
      <c r="K274" s="42"/>
      <c r="L274" s="46"/>
      <c r="M274" s="244"/>
      <c r="N274" s="245"/>
      <c r="O274" s="93"/>
      <c r="P274" s="93"/>
      <c r="Q274" s="93"/>
      <c r="R274" s="93"/>
      <c r="S274" s="93"/>
      <c r="T274" s="94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178</v>
      </c>
      <c r="AU274" s="18" t="s">
        <v>91</v>
      </c>
    </row>
    <row r="275" s="13" customFormat="1">
      <c r="A275" s="13"/>
      <c r="B275" s="248"/>
      <c r="C275" s="249"/>
      <c r="D275" s="241" t="s">
        <v>158</v>
      </c>
      <c r="E275" s="250" t="s">
        <v>1</v>
      </c>
      <c r="F275" s="251" t="s">
        <v>299</v>
      </c>
      <c r="G275" s="249"/>
      <c r="H275" s="250" t="s">
        <v>1</v>
      </c>
      <c r="I275" s="252"/>
      <c r="J275" s="249"/>
      <c r="K275" s="249"/>
      <c r="L275" s="253"/>
      <c r="M275" s="254"/>
      <c r="N275" s="255"/>
      <c r="O275" s="255"/>
      <c r="P275" s="255"/>
      <c r="Q275" s="255"/>
      <c r="R275" s="255"/>
      <c r="S275" s="255"/>
      <c r="T275" s="25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7" t="s">
        <v>158</v>
      </c>
      <c r="AU275" s="257" t="s">
        <v>91</v>
      </c>
      <c r="AV275" s="13" t="s">
        <v>87</v>
      </c>
      <c r="AW275" s="13" t="s">
        <v>39</v>
      </c>
      <c r="AX275" s="13" t="s">
        <v>83</v>
      </c>
      <c r="AY275" s="257" t="s">
        <v>145</v>
      </c>
    </row>
    <row r="276" s="14" customFormat="1">
      <c r="A276" s="14"/>
      <c r="B276" s="258"/>
      <c r="C276" s="259"/>
      <c r="D276" s="241" t="s">
        <v>158</v>
      </c>
      <c r="E276" s="260" t="s">
        <v>1</v>
      </c>
      <c r="F276" s="261" t="s">
        <v>300</v>
      </c>
      <c r="G276" s="259"/>
      <c r="H276" s="262">
        <v>23.550000000000001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8" t="s">
        <v>158</v>
      </c>
      <c r="AU276" s="268" t="s">
        <v>91</v>
      </c>
      <c r="AV276" s="14" t="s">
        <v>91</v>
      </c>
      <c r="AW276" s="14" t="s">
        <v>39</v>
      </c>
      <c r="AX276" s="14" t="s">
        <v>83</v>
      </c>
      <c r="AY276" s="268" t="s">
        <v>145</v>
      </c>
    </row>
    <row r="277" s="13" customFormat="1">
      <c r="A277" s="13"/>
      <c r="B277" s="248"/>
      <c r="C277" s="249"/>
      <c r="D277" s="241" t="s">
        <v>158</v>
      </c>
      <c r="E277" s="250" t="s">
        <v>1</v>
      </c>
      <c r="F277" s="251" t="s">
        <v>301</v>
      </c>
      <c r="G277" s="249"/>
      <c r="H277" s="250" t="s">
        <v>1</v>
      </c>
      <c r="I277" s="252"/>
      <c r="J277" s="249"/>
      <c r="K277" s="249"/>
      <c r="L277" s="253"/>
      <c r="M277" s="254"/>
      <c r="N277" s="255"/>
      <c r="O277" s="255"/>
      <c r="P277" s="255"/>
      <c r="Q277" s="255"/>
      <c r="R277" s="255"/>
      <c r="S277" s="255"/>
      <c r="T277" s="25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7" t="s">
        <v>158</v>
      </c>
      <c r="AU277" s="257" t="s">
        <v>91</v>
      </c>
      <c r="AV277" s="13" t="s">
        <v>87</v>
      </c>
      <c r="AW277" s="13" t="s">
        <v>39</v>
      </c>
      <c r="AX277" s="13" t="s">
        <v>83</v>
      </c>
      <c r="AY277" s="257" t="s">
        <v>145</v>
      </c>
    </row>
    <row r="278" s="14" customFormat="1">
      <c r="A278" s="14"/>
      <c r="B278" s="258"/>
      <c r="C278" s="259"/>
      <c r="D278" s="241" t="s">
        <v>158</v>
      </c>
      <c r="E278" s="260" t="s">
        <v>1</v>
      </c>
      <c r="F278" s="261" t="s">
        <v>302</v>
      </c>
      <c r="G278" s="259"/>
      <c r="H278" s="262">
        <v>1.623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8" t="s">
        <v>158</v>
      </c>
      <c r="AU278" s="268" t="s">
        <v>91</v>
      </c>
      <c r="AV278" s="14" t="s">
        <v>91</v>
      </c>
      <c r="AW278" s="14" t="s">
        <v>39</v>
      </c>
      <c r="AX278" s="14" t="s">
        <v>83</v>
      </c>
      <c r="AY278" s="268" t="s">
        <v>145</v>
      </c>
    </row>
    <row r="279" s="13" customFormat="1">
      <c r="A279" s="13"/>
      <c r="B279" s="248"/>
      <c r="C279" s="249"/>
      <c r="D279" s="241" t="s">
        <v>158</v>
      </c>
      <c r="E279" s="250" t="s">
        <v>1</v>
      </c>
      <c r="F279" s="251" t="s">
        <v>303</v>
      </c>
      <c r="G279" s="249"/>
      <c r="H279" s="250" t="s">
        <v>1</v>
      </c>
      <c r="I279" s="252"/>
      <c r="J279" s="249"/>
      <c r="K279" s="249"/>
      <c r="L279" s="253"/>
      <c r="M279" s="254"/>
      <c r="N279" s="255"/>
      <c r="O279" s="255"/>
      <c r="P279" s="255"/>
      <c r="Q279" s="255"/>
      <c r="R279" s="255"/>
      <c r="S279" s="255"/>
      <c r="T279" s="25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7" t="s">
        <v>158</v>
      </c>
      <c r="AU279" s="257" t="s">
        <v>91</v>
      </c>
      <c r="AV279" s="13" t="s">
        <v>87</v>
      </c>
      <c r="AW279" s="13" t="s">
        <v>39</v>
      </c>
      <c r="AX279" s="13" t="s">
        <v>83</v>
      </c>
      <c r="AY279" s="257" t="s">
        <v>145</v>
      </c>
    </row>
    <row r="280" s="14" customFormat="1">
      <c r="A280" s="14"/>
      <c r="B280" s="258"/>
      <c r="C280" s="259"/>
      <c r="D280" s="241" t="s">
        <v>158</v>
      </c>
      <c r="E280" s="260" t="s">
        <v>1</v>
      </c>
      <c r="F280" s="261" t="s">
        <v>304</v>
      </c>
      <c r="G280" s="259"/>
      <c r="H280" s="262">
        <v>2.4350000000000001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8" t="s">
        <v>158</v>
      </c>
      <c r="AU280" s="268" t="s">
        <v>91</v>
      </c>
      <c r="AV280" s="14" t="s">
        <v>91</v>
      </c>
      <c r="AW280" s="14" t="s">
        <v>39</v>
      </c>
      <c r="AX280" s="14" t="s">
        <v>83</v>
      </c>
      <c r="AY280" s="268" t="s">
        <v>145</v>
      </c>
    </row>
    <row r="281" s="15" customFormat="1">
      <c r="A281" s="15"/>
      <c r="B281" s="269"/>
      <c r="C281" s="270"/>
      <c r="D281" s="241" t="s">
        <v>158</v>
      </c>
      <c r="E281" s="271" t="s">
        <v>1</v>
      </c>
      <c r="F281" s="272" t="s">
        <v>161</v>
      </c>
      <c r="G281" s="270"/>
      <c r="H281" s="273">
        <v>27.608000000000001</v>
      </c>
      <c r="I281" s="274"/>
      <c r="J281" s="270"/>
      <c r="K281" s="270"/>
      <c r="L281" s="275"/>
      <c r="M281" s="276"/>
      <c r="N281" s="277"/>
      <c r="O281" s="277"/>
      <c r="P281" s="277"/>
      <c r="Q281" s="277"/>
      <c r="R281" s="277"/>
      <c r="S281" s="277"/>
      <c r="T281" s="27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9" t="s">
        <v>158</v>
      </c>
      <c r="AU281" s="279" t="s">
        <v>91</v>
      </c>
      <c r="AV281" s="15" t="s">
        <v>153</v>
      </c>
      <c r="AW281" s="15" t="s">
        <v>39</v>
      </c>
      <c r="AX281" s="15" t="s">
        <v>87</v>
      </c>
      <c r="AY281" s="279" t="s">
        <v>145</v>
      </c>
    </row>
    <row r="282" s="2" customFormat="1" ht="37.8" customHeight="1">
      <c r="A282" s="40"/>
      <c r="B282" s="41"/>
      <c r="C282" s="228" t="s">
        <v>7</v>
      </c>
      <c r="D282" s="228" t="s">
        <v>148</v>
      </c>
      <c r="E282" s="229" t="s">
        <v>305</v>
      </c>
      <c r="F282" s="230" t="s">
        <v>306</v>
      </c>
      <c r="G282" s="231" t="s">
        <v>265</v>
      </c>
      <c r="H282" s="232">
        <v>74.400000000000006</v>
      </c>
      <c r="I282" s="233"/>
      <c r="J282" s="234">
        <f>ROUND(I282*H282,2)</f>
        <v>0</v>
      </c>
      <c r="K282" s="230" t="s">
        <v>152</v>
      </c>
      <c r="L282" s="46"/>
      <c r="M282" s="235" t="s">
        <v>1</v>
      </c>
      <c r="N282" s="236" t="s">
        <v>48</v>
      </c>
      <c r="O282" s="93"/>
      <c r="P282" s="237">
        <f>O282*H282</f>
        <v>0</v>
      </c>
      <c r="Q282" s="237">
        <v>0</v>
      </c>
      <c r="R282" s="237">
        <f>Q282*H282</f>
        <v>0</v>
      </c>
      <c r="S282" s="237">
        <v>0</v>
      </c>
      <c r="T282" s="23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9" t="s">
        <v>153</v>
      </c>
      <c r="AT282" s="239" t="s">
        <v>148</v>
      </c>
      <c r="AU282" s="239" t="s">
        <v>91</v>
      </c>
      <c r="AY282" s="18" t="s">
        <v>145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8" t="s">
        <v>87</v>
      </c>
      <c r="BK282" s="240">
        <f>ROUND(I282*H282,2)</f>
        <v>0</v>
      </c>
      <c r="BL282" s="18" t="s">
        <v>153</v>
      </c>
      <c r="BM282" s="239" t="s">
        <v>307</v>
      </c>
    </row>
    <row r="283" s="2" customFormat="1">
      <c r="A283" s="40"/>
      <c r="B283" s="41"/>
      <c r="C283" s="42"/>
      <c r="D283" s="241" t="s">
        <v>154</v>
      </c>
      <c r="E283" s="42"/>
      <c r="F283" s="242" t="s">
        <v>308</v>
      </c>
      <c r="G283" s="42"/>
      <c r="H283" s="42"/>
      <c r="I283" s="243"/>
      <c r="J283" s="42"/>
      <c r="K283" s="42"/>
      <c r="L283" s="46"/>
      <c r="M283" s="244"/>
      <c r="N283" s="245"/>
      <c r="O283" s="93"/>
      <c r="P283" s="93"/>
      <c r="Q283" s="93"/>
      <c r="R283" s="93"/>
      <c r="S283" s="93"/>
      <c r="T283" s="94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154</v>
      </c>
      <c r="AU283" s="18" t="s">
        <v>91</v>
      </c>
    </row>
    <row r="284" s="2" customFormat="1">
      <c r="A284" s="40"/>
      <c r="B284" s="41"/>
      <c r="C284" s="42"/>
      <c r="D284" s="246" t="s">
        <v>156</v>
      </c>
      <c r="E284" s="42"/>
      <c r="F284" s="247" t="s">
        <v>309</v>
      </c>
      <c r="G284" s="42"/>
      <c r="H284" s="42"/>
      <c r="I284" s="243"/>
      <c r="J284" s="42"/>
      <c r="K284" s="42"/>
      <c r="L284" s="46"/>
      <c r="M284" s="244"/>
      <c r="N284" s="245"/>
      <c r="O284" s="93"/>
      <c r="P284" s="93"/>
      <c r="Q284" s="93"/>
      <c r="R284" s="93"/>
      <c r="S284" s="93"/>
      <c r="T284" s="94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156</v>
      </c>
      <c r="AU284" s="18" t="s">
        <v>91</v>
      </c>
    </row>
    <row r="285" s="13" customFormat="1">
      <c r="A285" s="13"/>
      <c r="B285" s="248"/>
      <c r="C285" s="249"/>
      <c r="D285" s="241" t="s">
        <v>158</v>
      </c>
      <c r="E285" s="250" t="s">
        <v>1</v>
      </c>
      <c r="F285" s="251" t="s">
        <v>260</v>
      </c>
      <c r="G285" s="249"/>
      <c r="H285" s="250" t="s">
        <v>1</v>
      </c>
      <c r="I285" s="252"/>
      <c r="J285" s="249"/>
      <c r="K285" s="249"/>
      <c r="L285" s="253"/>
      <c r="M285" s="254"/>
      <c r="N285" s="255"/>
      <c r="O285" s="255"/>
      <c r="P285" s="255"/>
      <c r="Q285" s="255"/>
      <c r="R285" s="255"/>
      <c r="S285" s="255"/>
      <c r="T285" s="25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7" t="s">
        <v>158</v>
      </c>
      <c r="AU285" s="257" t="s">
        <v>91</v>
      </c>
      <c r="AV285" s="13" t="s">
        <v>87</v>
      </c>
      <c r="AW285" s="13" t="s">
        <v>39</v>
      </c>
      <c r="AX285" s="13" t="s">
        <v>83</v>
      </c>
      <c r="AY285" s="257" t="s">
        <v>145</v>
      </c>
    </row>
    <row r="286" s="14" customFormat="1">
      <c r="A286" s="14"/>
      <c r="B286" s="258"/>
      <c r="C286" s="259"/>
      <c r="D286" s="241" t="s">
        <v>158</v>
      </c>
      <c r="E286" s="260" t="s">
        <v>1</v>
      </c>
      <c r="F286" s="261" t="s">
        <v>310</v>
      </c>
      <c r="G286" s="259"/>
      <c r="H286" s="262">
        <v>50.850000000000001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8" t="s">
        <v>158</v>
      </c>
      <c r="AU286" s="268" t="s">
        <v>91</v>
      </c>
      <c r="AV286" s="14" t="s">
        <v>91</v>
      </c>
      <c r="AW286" s="14" t="s">
        <v>39</v>
      </c>
      <c r="AX286" s="14" t="s">
        <v>83</v>
      </c>
      <c r="AY286" s="268" t="s">
        <v>145</v>
      </c>
    </row>
    <row r="287" s="13" customFormat="1">
      <c r="A287" s="13"/>
      <c r="B287" s="248"/>
      <c r="C287" s="249"/>
      <c r="D287" s="241" t="s">
        <v>158</v>
      </c>
      <c r="E287" s="250" t="s">
        <v>1</v>
      </c>
      <c r="F287" s="251" t="s">
        <v>299</v>
      </c>
      <c r="G287" s="249"/>
      <c r="H287" s="250" t="s">
        <v>1</v>
      </c>
      <c r="I287" s="252"/>
      <c r="J287" s="249"/>
      <c r="K287" s="249"/>
      <c r="L287" s="253"/>
      <c r="M287" s="254"/>
      <c r="N287" s="255"/>
      <c r="O287" s="255"/>
      <c r="P287" s="255"/>
      <c r="Q287" s="255"/>
      <c r="R287" s="255"/>
      <c r="S287" s="255"/>
      <c r="T287" s="25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7" t="s">
        <v>158</v>
      </c>
      <c r="AU287" s="257" t="s">
        <v>91</v>
      </c>
      <c r="AV287" s="13" t="s">
        <v>87</v>
      </c>
      <c r="AW287" s="13" t="s">
        <v>39</v>
      </c>
      <c r="AX287" s="13" t="s">
        <v>83</v>
      </c>
      <c r="AY287" s="257" t="s">
        <v>145</v>
      </c>
    </row>
    <row r="288" s="14" customFormat="1">
      <c r="A288" s="14"/>
      <c r="B288" s="258"/>
      <c r="C288" s="259"/>
      <c r="D288" s="241" t="s">
        <v>158</v>
      </c>
      <c r="E288" s="260" t="s">
        <v>1</v>
      </c>
      <c r="F288" s="261" t="s">
        <v>300</v>
      </c>
      <c r="G288" s="259"/>
      <c r="H288" s="262">
        <v>23.550000000000001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158</v>
      </c>
      <c r="AU288" s="268" t="s">
        <v>91</v>
      </c>
      <c r="AV288" s="14" t="s">
        <v>91</v>
      </c>
      <c r="AW288" s="14" t="s">
        <v>39</v>
      </c>
      <c r="AX288" s="14" t="s">
        <v>83</v>
      </c>
      <c r="AY288" s="268" t="s">
        <v>145</v>
      </c>
    </row>
    <row r="289" s="15" customFormat="1">
      <c r="A289" s="15"/>
      <c r="B289" s="269"/>
      <c r="C289" s="270"/>
      <c r="D289" s="241" t="s">
        <v>158</v>
      </c>
      <c r="E289" s="271" t="s">
        <v>1</v>
      </c>
      <c r="F289" s="272" t="s">
        <v>161</v>
      </c>
      <c r="G289" s="270"/>
      <c r="H289" s="273">
        <v>74.400000000000006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9" t="s">
        <v>158</v>
      </c>
      <c r="AU289" s="279" t="s">
        <v>91</v>
      </c>
      <c r="AV289" s="15" t="s">
        <v>153</v>
      </c>
      <c r="AW289" s="15" t="s">
        <v>39</v>
      </c>
      <c r="AX289" s="15" t="s">
        <v>87</v>
      </c>
      <c r="AY289" s="279" t="s">
        <v>145</v>
      </c>
    </row>
    <row r="290" s="2" customFormat="1" ht="37.8" customHeight="1">
      <c r="A290" s="40"/>
      <c r="B290" s="41"/>
      <c r="C290" s="228" t="s">
        <v>250</v>
      </c>
      <c r="D290" s="228" t="s">
        <v>148</v>
      </c>
      <c r="E290" s="229" t="s">
        <v>311</v>
      </c>
      <c r="F290" s="230" t="s">
        <v>312</v>
      </c>
      <c r="G290" s="231" t="s">
        <v>265</v>
      </c>
      <c r="H290" s="232">
        <v>566.16999999999996</v>
      </c>
      <c r="I290" s="233"/>
      <c r="J290" s="234">
        <f>ROUND(I290*H290,2)</f>
        <v>0</v>
      </c>
      <c r="K290" s="230" t="s">
        <v>152</v>
      </c>
      <c r="L290" s="46"/>
      <c r="M290" s="235" t="s">
        <v>1</v>
      </c>
      <c r="N290" s="236" t="s">
        <v>48</v>
      </c>
      <c r="O290" s="93"/>
      <c r="P290" s="237">
        <f>O290*H290</f>
        <v>0</v>
      </c>
      <c r="Q290" s="237">
        <v>0</v>
      </c>
      <c r="R290" s="237">
        <f>Q290*H290</f>
        <v>0</v>
      </c>
      <c r="S290" s="237">
        <v>0</v>
      </c>
      <c r="T290" s="23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39" t="s">
        <v>153</v>
      </c>
      <c r="AT290" s="239" t="s">
        <v>148</v>
      </c>
      <c r="AU290" s="239" t="s">
        <v>91</v>
      </c>
      <c r="AY290" s="18" t="s">
        <v>145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8" t="s">
        <v>87</v>
      </c>
      <c r="BK290" s="240">
        <f>ROUND(I290*H290,2)</f>
        <v>0</v>
      </c>
      <c r="BL290" s="18" t="s">
        <v>153</v>
      </c>
      <c r="BM290" s="239" t="s">
        <v>313</v>
      </c>
    </row>
    <row r="291" s="2" customFormat="1">
      <c r="A291" s="40"/>
      <c r="B291" s="41"/>
      <c r="C291" s="42"/>
      <c r="D291" s="241" t="s">
        <v>154</v>
      </c>
      <c r="E291" s="42"/>
      <c r="F291" s="242" t="s">
        <v>314</v>
      </c>
      <c r="G291" s="42"/>
      <c r="H291" s="42"/>
      <c r="I291" s="243"/>
      <c r="J291" s="42"/>
      <c r="K291" s="42"/>
      <c r="L291" s="46"/>
      <c r="M291" s="244"/>
      <c r="N291" s="245"/>
      <c r="O291" s="93"/>
      <c r="P291" s="93"/>
      <c r="Q291" s="93"/>
      <c r="R291" s="93"/>
      <c r="S291" s="93"/>
      <c r="T291" s="94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154</v>
      </c>
      <c r="AU291" s="18" t="s">
        <v>91</v>
      </c>
    </row>
    <row r="292" s="2" customFormat="1">
      <c r="A292" s="40"/>
      <c r="B292" s="41"/>
      <c r="C292" s="42"/>
      <c r="D292" s="246" t="s">
        <v>156</v>
      </c>
      <c r="E292" s="42"/>
      <c r="F292" s="247" t="s">
        <v>315</v>
      </c>
      <c r="G292" s="42"/>
      <c r="H292" s="42"/>
      <c r="I292" s="243"/>
      <c r="J292" s="42"/>
      <c r="K292" s="42"/>
      <c r="L292" s="46"/>
      <c r="M292" s="244"/>
      <c r="N292" s="245"/>
      <c r="O292" s="93"/>
      <c r="P292" s="93"/>
      <c r="Q292" s="93"/>
      <c r="R292" s="93"/>
      <c r="S292" s="93"/>
      <c r="T292" s="94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156</v>
      </c>
      <c r="AU292" s="18" t="s">
        <v>91</v>
      </c>
    </row>
    <row r="293" s="2" customFormat="1">
      <c r="A293" s="40"/>
      <c r="B293" s="41"/>
      <c r="C293" s="42"/>
      <c r="D293" s="241" t="s">
        <v>178</v>
      </c>
      <c r="E293" s="42"/>
      <c r="F293" s="280" t="s">
        <v>316</v>
      </c>
      <c r="G293" s="42"/>
      <c r="H293" s="42"/>
      <c r="I293" s="243"/>
      <c r="J293" s="42"/>
      <c r="K293" s="42"/>
      <c r="L293" s="46"/>
      <c r="M293" s="244"/>
      <c r="N293" s="245"/>
      <c r="O293" s="93"/>
      <c r="P293" s="93"/>
      <c r="Q293" s="93"/>
      <c r="R293" s="93"/>
      <c r="S293" s="93"/>
      <c r="T293" s="94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178</v>
      </c>
      <c r="AU293" s="18" t="s">
        <v>91</v>
      </c>
    </row>
    <row r="294" s="13" customFormat="1">
      <c r="A294" s="13"/>
      <c r="B294" s="248"/>
      <c r="C294" s="249"/>
      <c r="D294" s="241" t="s">
        <v>158</v>
      </c>
      <c r="E294" s="250" t="s">
        <v>1</v>
      </c>
      <c r="F294" s="251" t="s">
        <v>269</v>
      </c>
      <c r="G294" s="249"/>
      <c r="H294" s="250" t="s">
        <v>1</v>
      </c>
      <c r="I294" s="252"/>
      <c r="J294" s="249"/>
      <c r="K294" s="249"/>
      <c r="L294" s="253"/>
      <c r="M294" s="254"/>
      <c r="N294" s="255"/>
      <c r="O294" s="255"/>
      <c r="P294" s="255"/>
      <c r="Q294" s="255"/>
      <c r="R294" s="255"/>
      <c r="S294" s="255"/>
      <c r="T294" s="25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7" t="s">
        <v>158</v>
      </c>
      <c r="AU294" s="257" t="s">
        <v>91</v>
      </c>
      <c r="AV294" s="13" t="s">
        <v>87</v>
      </c>
      <c r="AW294" s="13" t="s">
        <v>39</v>
      </c>
      <c r="AX294" s="13" t="s">
        <v>83</v>
      </c>
      <c r="AY294" s="257" t="s">
        <v>145</v>
      </c>
    </row>
    <row r="295" s="14" customFormat="1">
      <c r="A295" s="14"/>
      <c r="B295" s="258"/>
      <c r="C295" s="259"/>
      <c r="D295" s="241" t="s">
        <v>158</v>
      </c>
      <c r="E295" s="260" t="s">
        <v>1</v>
      </c>
      <c r="F295" s="261" t="s">
        <v>270</v>
      </c>
      <c r="G295" s="259"/>
      <c r="H295" s="262">
        <v>23.925000000000001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8" t="s">
        <v>158</v>
      </c>
      <c r="AU295" s="268" t="s">
        <v>91</v>
      </c>
      <c r="AV295" s="14" t="s">
        <v>91</v>
      </c>
      <c r="AW295" s="14" t="s">
        <v>39</v>
      </c>
      <c r="AX295" s="14" t="s">
        <v>83</v>
      </c>
      <c r="AY295" s="268" t="s">
        <v>145</v>
      </c>
    </row>
    <row r="296" s="13" customFormat="1">
      <c r="A296" s="13"/>
      <c r="B296" s="248"/>
      <c r="C296" s="249"/>
      <c r="D296" s="241" t="s">
        <v>158</v>
      </c>
      <c r="E296" s="250" t="s">
        <v>1</v>
      </c>
      <c r="F296" s="251" t="s">
        <v>271</v>
      </c>
      <c r="G296" s="249"/>
      <c r="H296" s="250" t="s">
        <v>1</v>
      </c>
      <c r="I296" s="252"/>
      <c r="J296" s="249"/>
      <c r="K296" s="249"/>
      <c r="L296" s="253"/>
      <c r="M296" s="254"/>
      <c r="N296" s="255"/>
      <c r="O296" s="255"/>
      <c r="P296" s="255"/>
      <c r="Q296" s="255"/>
      <c r="R296" s="255"/>
      <c r="S296" s="255"/>
      <c r="T296" s="25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7" t="s">
        <v>158</v>
      </c>
      <c r="AU296" s="257" t="s">
        <v>91</v>
      </c>
      <c r="AV296" s="13" t="s">
        <v>87</v>
      </c>
      <c r="AW296" s="13" t="s">
        <v>39</v>
      </c>
      <c r="AX296" s="13" t="s">
        <v>83</v>
      </c>
      <c r="AY296" s="257" t="s">
        <v>145</v>
      </c>
    </row>
    <row r="297" s="14" customFormat="1">
      <c r="A297" s="14"/>
      <c r="B297" s="258"/>
      <c r="C297" s="259"/>
      <c r="D297" s="241" t="s">
        <v>158</v>
      </c>
      <c r="E297" s="260" t="s">
        <v>1</v>
      </c>
      <c r="F297" s="261" t="s">
        <v>272</v>
      </c>
      <c r="G297" s="259"/>
      <c r="H297" s="262">
        <v>131.81399999999999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8" t="s">
        <v>158</v>
      </c>
      <c r="AU297" s="268" t="s">
        <v>91</v>
      </c>
      <c r="AV297" s="14" t="s">
        <v>91</v>
      </c>
      <c r="AW297" s="14" t="s">
        <v>39</v>
      </c>
      <c r="AX297" s="14" t="s">
        <v>83</v>
      </c>
      <c r="AY297" s="268" t="s">
        <v>145</v>
      </c>
    </row>
    <row r="298" s="13" customFormat="1">
      <c r="A298" s="13"/>
      <c r="B298" s="248"/>
      <c r="C298" s="249"/>
      <c r="D298" s="241" t="s">
        <v>158</v>
      </c>
      <c r="E298" s="250" t="s">
        <v>1</v>
      </c>
      <c r="F298" s="251" t="s">
        <v>287</v>
      </c>
      <c r="G298" s="249"/>
      <c r="H298" s="250" t="s">
        <v>1</v>
      </c>
      <c r="I298" s="252"/>
      <c r="J298" s="249"/>
      <c r="K298" s="249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158</v>
      </c>
      <c r="AU298" s="257" t="s">
        <v>91</v>
      </c>
      <c r="AV298" s="13" t="s">
        <v>87</v>
      </c>
      <c r="AW298" s="13" t="s">
        <v>39</v>
      </c>
      <c r="AX298" s="13" t="s">
        <v>83</v>
      </c>
      <c r="AY298" s="257" t="s">
        <v>145</v>
      </c>
    </row>
    <row r="299" s="14" customFormat="1">
      <c r="A299" s="14"/>
      <c r="B299" s="258"/>
      <c r="C299" s="259"/>
      <c r="D299" s="241" t="s">
        <v>158</v>
      </c>
      <c r="E299" s="260" t="s">
        <v>1</v>
      </c>
      <c r="F299" s="261" t="s">
        <v>288</v>
      </c>
      <c r="G299" s="259"/>
      <c r="H299" s="262">
        <v>113.758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8" t="s">
        <v>158</v>
      </c>
      <c r="AU299" s="268" t="s">
        <v>91</v>
      </c>
      <c r="AV299" s="14" t="s">
        <v>91</v>
      </c>
      <c r="AW299" s="14" t="s">
        <v>39</v>
      </c>
      <c r="AX299" s="14" t="s">
        <v>83</v>
      </c>
      <c r="AY299" s="268" t="s">
        <v>145</v>
      </c>
    </row>
    <row r="300" s="13" customFormat="1">
      <c r="A300" s="13"/>
      <c r="B300" s="248"/>
      <c r="C300" s="249"/>
      <c r="D300" s="241" t="s">
        <v>158</v>
      </c>
      <c r="E300" s="250" t="s">
        <v>1</v>
      </c>
      <c r="F300" s="251" t="s">
        <v>289</v>
      </c>
      <c r="G300" s="249"/>
      <c r="H300" s="250" t="s">
        <v>1</v>
      </c>
      <c r="I300" s="252"/>
      <c r="J300" s="249"/>
      <c r="K300" s="249"/>
      <c r="L300" s="253"/>
      <c r="M300" s="254"/>
      <c r="N300" s="255"/>
      <c r="O300" s="255"/>
      <c r="P300" s="255"/>
      <c r="Q300" s="255"/>
      <c r="R300" s="255"/>
      <c r="S300" s="255"/>
      <c r="T300" s="25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7" t="s">
        <v>158</v>
      </c>
      <c r="AU300" s="257" t="s">
        <v>91</v>
      </c>
      <c r="AV300" s="13" t="s">
        <v>87</v>
      </c>
      <c r="AW300" s="13" t="s">
        <v>39</v>
      </c>
      <c r="AX300" s="13" t="s">
        <v>83</v>
      </c>
      <c r="AY300" s="257" t="s">
        <v>145</v>
      </c>
    </row>
    <row r="301" s="14" customFormat="1">
      <c r="A301" s="14"/>
      <c r="B301" s="258"/>
      <c r="C301" s="259"/>
      <c r="D301" s="241" t="s">
        <v>158</v>
      </c>
      <c r="E301" s="260" t="s">
        <v>1</v>
      </c>
      <c r="F301" s="261" t="s">
        <v>290</v>
      </c>
      <c r="G301" s="259"/>
      <c r="H301" s="262">
        <v>168.87100000000001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8" t="s">
        <v>158</v>
      </c>
      <c r="AU301" s="268" t="s">
        <v>91</v>
      </c>
      <c r="AV301" s="14" t="s">
        <v>91</v>
      </c>
      <c r="AW301" s="14" t="s">
        <v>39</v>
      </c>
      <c r="AX301" s="14" t="s">
        <v>83</v>
      </c>
      <c r="AY301" s="268" t="s">
        <v>145</v>
      </c>
    </row>
    <row r="302" s="13" customFormat="1">
      <c r="A302" s="13"/>
      <c r="B302" s="248"/>
      <c r="C302" s="249"/>
      <c r="D302" s="241" t="s">
        <v>158</v>
      </c>
      <c r="E302" s="250" t="s">
        <v>1</v>
      </c>
      <c r="F302" s="251" t="s">
        <v>291</v>
      </c>
      <c r="G302" s="249"/>
      <c r="H302" s="250" t="s">
        <v>1</v>
      </c>
      <c r="I302" s="252"/>
      <c r="J302" s="249"/>
      <c r="K302" s="249"/>
      <c r="L302" s="253"/>
      <c r="M302" s="254"/>
      <c r="N302" s="255"/>
      <c r="O302" s="255"/>
      <c r="P302" s="255"/>
      <c r="Q302" s="255"/>
      <c r="R302" s="255"/>
      <c r="S302" s="255"/>
      <c r="T302" s="25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7" t="s">
        <v>158</v>
      </c>
      <c r="AU302" s="257" t="s">
        <v>91</v>
      </c>
      <c r="AV302" s="13" t="s">
        <v>87</v>
      </c>
      <c r="AW302" s="13" t="s">
        <v>39</v>
      </c>
      <c r="AX302" s="13" t="s">
        <v>83</v>
      </c>
      <c r="AY302" s="257" t="s">
        <v>145</v>
      </c>
    </row>
    <row r="303" s="14" customFormat="1">
      <c r="A303" s="14"/>
      <c r="B303" s="258"/>
      <c r="C303" s="259"/>
      <c r="D303" s="241" t="s">
        <v>158</v>
      </c>
      <c r="E303" s="260" t="s">
        <v>1</v>
      </c>
      <c r="F303" s="261" t="s">
        <v>292</v>
      </c>
      <c r="G303" s="259"/>
      <c r="H303" s="262">
        <v>11.744999999999999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8" t="s">
        <v>158</v>
      </c>
      <c r="AU303" s="268" t="s">
        <v>91</v>
      </c>
      <c r="AV303" s="14" t="s">
        <v>91</v>
      </c>
      <c r="AW303" s="14" t="s">
        <v>39</v>
      </c>
      <c r="AX303" s="14" t="s">
        <v>83</v>
      </c>
      <c r="AY303" s="268" t="s">
        <v>145</v>
      </c>
    </row>
    <row r="304" s="13" customFormat="1">
      <c r="A304" s="13"/>
      <c r="B304" s="248"/>
      <c r="C304" s="249"/>
      <c r="D304" s="241" t="s">
        <v>158</v>
      </c>
      <c r="E304" s="250" t="s">
        <v>1</v>
      </c>
      <c r="F304" s="251" t="s">
        <v>273</v>
      </c>
      <c r="G304" s="249"/>
      <c r="H304" s="250" t="s">
        <v>1</v>
      </c>
      <c r="I304" s="252"/>
      <c r="J304" s="249"/>
      <c r="K304" s="249"/>
      <c r="L304" s="253"/>
      <c r="M304" s="254"/>
      <c r="N304" s="255"/>
      <c r="O304" s="255"/>
      <c r="P304" s="255"/>
      <c r="Q304" s="255"/>
      <c r="R304" s="255"/>
      <c r="S304" s="255"/>
      <c r="T304" s="25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158</v>
      </c>
      <c r="AU304" s="257" t="s">
        <v>91</v>
      </c>
      <c r="AV304" s="13" t="s">
        <v>87</v>
      </c>
      <c r="AW304" s="13" t="s">
        <v>39</v>
      </c>
      <c r="AX304" s="13" t="s">
        <v>83</v>
      </c>
      <c r="AY304" s="257" t="s">
        <v>145</v>
      </c>
    </row>
    <row r="305" s="14" customFormat="1">
      <c r="A305" s="14"/>
      <c r="B305" s="258"/>
      <c r="C305" s="259"/>
      <c r="D305" s="241" t="s">
        <v>158</v>
      </c>
      <c r="E305" s="260" t="s">
        <v>1</v>
      </c>
      <c r="F305" s="261" t="s">
        <v>274</v>
      </c>
      <c r="G305" s="259"/>
      <c r="H305" s="262">
        <v>112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8" t="s">
        <v>158</v>
      </c>
      <c r="AU305" s="268" t="s">
        <v>91</v>
      </c>
      <c r="AV305" s="14" t="s">
        <v>91</v>
      </c>
      <c r="AW305" s="14" t="s">
        <v>39</v>
      </c>
      <c r="AX305" s="14" t="s">
        <v>83</v>
      </c>
      <c r="AY305" s="268" t="s">
        <v>145</v>
      </c>
    </row>
    <row r="306" s="13" customFormat="1">
      <c r="A306" s="13"/>
      <c r="B306" s="248"/>
      <c r="C306" s="249"/>
      <c r="D306" s="241" t="s">
        <v>158</v>
      </c>
      <c r="E306" s="250" t="s">
        <v>1</v>
      </c>
      <c r="F306" s="251" t="s">
        <v>301</v>
      </c>
      <c r="G306" s="249"/>
      <c r="H306" s="250" t="s">
        <v>1</v>
      </c>
      <c r="I306" s="252"/>
      <c r="J306" s="249"/>
      <c r="K306" s="249"/>
      <c r="L306" s="253"/>
      <c r="M306" s="254"/>
      <c r="N306" s="255"/>
      <c r="O306" s="255"/>
      <c r="P306" s="255"/>
      <c r="Q306" s="255"/>
      <c r="R306" s="255"/>
      <c r="S306" s="255"/>
      <c r="T306" s="25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7" t="s">
        <v>158</v>
      </c>
      <c r="AU306" s="257" t="s">
        <v>91</v>
      </c>
      <c r="AV306" s="13" t="s">
        <v>87</v>
      </c>
      <c r="AW306" s="13" t="s">
        <v>39</v>
      </c>
      <c r="AX306" s="13" t="s">
        <v>83</v>
      </c>
      <c r="AY306" s="257" t="s">
        <v>145</v>
      </c>
    </row>
    <row r="307" s="14" customFormat="1">
      <c r="A307" s="14"/>
      <c r="B307" s="258"/>
      <c r="C307" s="259"/>
      <c r="D307" s="241" t="s">
        <v>158</v>
      </c>
      <c r="E307" s="260" t="s">
        <v>1</v>
      </c>
      <c r="F307" s="261" t="s">
        <v>317</v>
      </c>
      <c r="G307" s="259"/>
      <c r="H307" s="262">
        <v>1.623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8" t="s">
        <v>158</v>
      </c>
      <c r="AU307" s="268" t="s">
        <v>91</v>
      </c>
      <c r="AV307" s="14" t="s">
        <v>91</v>
      </c>
      <c r="AW307" s="14" t="s">
        <v>39</v>
      </c>
      <c r="AX307" s="14" t="s">
        <v>83</v>
      </c>
      <c r="AY307" s="268" t="s">
        <v>145</v>
      </c>
    </row>
    <row r="308" s="13" customFormat="1">
      <c r="A308" s="13"/>
      <c r="B308" s="248"/>
      <c r="C308" s="249"/>
      <c r="D308" s="241" t="s">
        <v>158</v>
      </c>
      <c r="E308" s="250" t="s">
        <v>1</v>
      </c>
      <c r="F308" s="251" t="s">
        <v>303</v>
      </c>
      <c r="G308" s="249"/>
      <c r="H308" s="250" t="s">
        <v>1</v>
      </c>
      <c r="I308" s="252"/>
      <c r="J308" s="249"/>
      <c r="K308" s="249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158</v>
      </c>
      <c r="AU308" s="257" t="s">
        <v>91</v>
      </c>
      <c r="AV308" s="13" t="s">
        <v>87</v>
      </c>
      <c r="AW308" s="13" t="s">
        <v>39</v>
      </c>
      <c r="AX308" s="13" t="s">
        <v>83</v>
      </c>
      <c r="AY308" s="257" t="s">
        <v>145</v>
      </c>
    </row>
    <row r="309" s="14" customFormat="1">
      <c r="A309" s="14"/>
      <c r="B309" s="258"/>
      <c r="C309" s="259"/>
      <c r="D309" s="241" t="s">
        <v>158</v>
      </c>
      <c r="E309" s="260" t="s">
        <v>1</v>
      </c>
      <c r="F309" s="261" t="s">
        <v>318</v>
      </c>
      <c r="G309" s="259"/>
      <c r="H309" s="262">
        <v>2.4340000000000002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158</v>
      </c>
      <c r="AU309" s="268" t="s">
        <v>91</v>
      </c>
      <c r="AV309" s="14" t="s">
        <v>91</v>
      </c>
      <c r="AW309" s="14" t="s">
        <v>39</v>
      </c>
      <c r="AX309" s="14" t="s">
        <v>83</v>
      </c>
      <c r="AY309" s="268" t="s">
        <v>145</v>
      </c>
    </row>
    <row r="310" s="15" customFormat="1">
      <c r="A310" s="15"/>
      <c r="B310" s="269"/>
      <c r="C310" s="270"/>
      <c r="D310" s="241" t="s">
        <v>158</v>
      </c>
      <c r="E310" s="271" t="s">
        <v>1</v>
      </c>
      <c r="F310" s="272" t="s">
        <v>161</v>
      </c>
      <c r="G310" s="270"/>
      <c r="H310" s="273">
        <v>566.17000000000007</v>
      </c>
      <c r="I310" s="274"/>
      <c r="J310" s="270"/>
      <c r="K310" s="270"/>
      <c r="L310" s="275"/>
      <c r="M310" s="276"/>
      <c r="N310" s="277"/>
      <c r="O310" s="277"/>
      <c r="P310" s="277"/>
      <c r="Q310" s="277"/>
      <c r="R310" s="277"/>
      <c r="S310" s="277"/>
      <c r="T310" s="278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9" t="s">
        <v>158</v>
      </c>
      <c r="AU310" s="279" t="s">
        <v>91</v>
      </c>
      <c r="AV310" s="15" t="s">
        <v>153</v>
      </c>
      <c r="AW310" s="15" t="s">
        <v>39</v>
      </c>
      <c r="AX310" s="15" t="s">
        <v>87</v>
      </c>
      <c r="AY310" s="279" t="s">
        <v>145</v>
      </c>
    </row>
    <row r="311" s="2" customFormat="1" ht="37.8" customHeight="1">
      <c r="A311" s="40"/>
      <c r="B311" s="41"/>
      <c r="C311" s="228" t="s">
        <v>319</v>
      </c>
      <c r="D311" s="228" t="s">
        <v>148</v>
      </c>
      <c r="E311" s="229" t="s">
        <v>320</v>
      </c>
      <c r="F311" s="230" t="s">
        <v>321</v>
      </c>
      <c r="G311" s="231" t="s">
        <v>265</v>
      </c>
      <c r="H311" s="232">
        <v>5661.6999999999998</v>
      </c>
      <c r="I311" s="233"/>
      <c r="J311" s="234">
        <f>ROUND(I311*H311,2)</f>
        <v>0</v>
      </c>
      <c r="K311" s="230" t="s">
        <v>152</v>
      </c>
      <c r="L311" s="46"/>
      <c r="M311" s="235" t="s">
        <v>1</v>
      </c>
      <c r="N311" s="236" t="s">
        <v>48</v>
      </c>
      <c r="O311" s="93"/>
      <c r="P311" s="237">
        <f>O311*H311</f>
        <v>0</v>
      </c>
      <c r="Q311" s="237">
        <v>0</v>
      </c>
      <c r="R311" s="237">
        <f>Q311*H311</f>
        <v>0</v>
      </c>
      <c r="S311" s="237">
        <v>0</v>
      </c>
      <c r="T311" s="238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9" t="s">
        <v>153</v>
      </c>
      <c r="AT311" s="239" t="s">
        <v>148</v>
      </c>
      <c r="AU311" s="239" t="s">
        <v>91</v>
      </c>
      <c r="AY311" s="18" t="s">
        <v>145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87</v>
      </c>
      <c r="BK311" s="240">
        <f>ROUND(I311*H311,2)</f>
        <v>0</v>
      </c>
      <c r="BL311" s="18" t="s">
        <v>153</v>
      </c>
      <c r="BM311" s="239" t="s">
        <v>322</v>
      </c>
    </row>
    <row r="312" s="2" customFormat="1">
      <c r="A312" s="40"/>
      <c r="B312" s="41"/>
      <c r="C312" s="42"/>
      <c r="D312" s="241" t="s">
        <v>154</v>
      </c>
      <c r="E312" s="42"/>
      <c r="F312" s="242" t="s">
        <v>323</v>
      </c>
      <c r="G312" s="42"/>
      <c r="H312" s="42"/>
      <c r="I312" s="243"/>
      <c r="J312" s="42"/>
      <c r="K312" s="42"/>
      <c r="L312" s="46"/>
      <c r="M312" s="244"/>
      <c r="N312" s="245"/>
      <c r="O312" s="93"/>
      <c r="P312" s="93"/>
      <c r="Q312" s="93"/>
      <c r="R312" s="93"/>
      <c r="S312" s="93"/>
      <c r="T312" s="94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154</v>
      </c>
      <c r="AU312" s="18" t="s">
        <v>91</v>
      </c>
    </row>
    <row r="313" s="2" customFormat="1">
      <c r="A313" s="40"/>
      <c r="B313" s="41"/>
      <c r="C313" s="42"/>
      <c r="D313" s="246" t="s">
        <v>156</v>
      </c>
      <c r="E313" s="42"/>
      <c r="F313" s="247" t="s">
        <v>324</v>
      </c>
      <c r="G313" s="42"/>
      <c r="H313" s="42"/>
      <c r="I313" s="243"/>
      <c r="J313" s="42"/>
      <c r="K313" s="42"/>
      <c r="L313" s="46"/>
      <c r="M313" s="244"/>
      <c r="N313" s="245"/>
      <c r="O313" s="93"/>
      <c r="P313" s="93"/>
      <c r="Q313" s="93"/>
      <c r="R313" s="93"/>
      <c r="S313" s="93"/>
      <c r="T313" s="94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156</v>
      </c>
      <c r="AU313" s="18" t="s">
        <v>91</v>
      </c>
    </row>
    <row r="314" s="2" customFormat="1">
      <c r="A314" s="40"/>
      <c r="B314" s="41"/>
      <c r="C314" s="42"/>
      <c r="D314" s="241" t="s">
        <v>178</v>
      </c>
      <c r="E314" s="42"/>
      <c r="F314" s="280" t="s">
        <v>316</v>
      </c>
      <c r="G314" s="42"/>
      <c r="H314" s="42"/>
      <c r="I314" s="243"/>
      <c r="J314" s="42"/>
      <c r="K314" s="42"/>
      <c r="L314" s="46"/>
      <c r="M314" s="244"/>
      <c r="N314" s="245"/>
      <c r="O314" s="93"/>
      <c r="P314" s="93"/>
      <c r="Q314" s="93"/>
      <c r="R314" s="93"/>
      <c r="S314" s="93"/>
      <c r="T314" s="94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178</v>
      </c>
      <c r="AU314" s="18" t="s">
        <v>91</v>
      </c>
    </row>
    <row r="315" s="13" customFormat="1">
      <c r="A315" s="13"/>
      <c r="B315" s="248"/>
      <c r="C315" s="249"/>
      <c r="D315" s="241" t="s">
        <v>158</v>
      </c>
      <c r="E315" s="250" t="s">
        <v>1</v>
      </c>
      <c r="F315" s="251" t="s">
        <v>325</v>
      </c>
      <c r="G315" s="249"/>
      <c r="H315" s="250" t="s">
        <v>1</v>
      </c>
      <c r="I315" s="252"/>
      <c r="J315" s="249"/>
      <c r="K315" s="249"/>
      <c r="L315" s="253"/>
      <c r="M315" s="254"/>
      <c r="N315" s="255"/>
      <c r="O315" s="255"/>
      <c r="P315" s="255"/>
      <c r="Q315" s="255"/>
      <c r="R315" s="255"/>
      <c r="S315" s="255"/>
      <c r="T315" s="25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7" t="s">
        <v>158</v>
      </c>
      <c r="AU315" s="257" t="s">
        <v>91</v>
      </c>
      <c r="AV315" s="13" t="s">
        <v>87</v>
      </c>
      <c r="AW315" s="13" t="s">
        <v>39</v>
      </c>
      <c r="AX315" s="13" t="s">
        <v>83</v>
      </c>
      <c r="AY315" s="257" t="s">
        <v>145</v>
      </c>
    </row>
    <row r="316" s="13" customFormat="1">
      <c r="A316" s="13"/>
      <c r="B316" s="248"/>
      <c r="C316" s="249"/>
      <c r="D316" s="241" t="s">
        <v>158</v>
      </c>
      <c r="E316" s="250" t="s">
        <v>1</v>
      </c>
      <c r="F316" s="251" t="s">
        <v>269</v>
      </c>
      <c r="G316" s="249"/>
      <c r="H316" s="250" t="s">
        <v>1</v>
      </c>
      <c r="I316" s="252"/>
      <c r="J316" s="249"/>
      <c r="K316" s="249"/>
      <c r="L316" s="253"/>
      <c r="M316" s="254"/>
      <c r="N316" s="255"/>
      <c r="O316" s="255"/>
      <c r="P316" s="255"/>
      <c r="Q316" s="255"/>
      <c r="R316" s="255"/>
      <c r="S316" s="255"/>
      <c r="T316" s="25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7" t="s">
        <v>158</v>
      </c>
      <c r="AU316" s="257" t="s">
        <v>91</v>
      </c>
      <c r="AV316" s="13" t="s">
        <v>87</v>
      </c>
      <c r="AW316" s="13" t="s">
        <v>39</v>
      </c>
      <c r="AX316" s="13" t="s">
        <v>83</v>
      </c>
      <c r="AY316" s="257" t="s">
        <v>145</v>
      </c>
    </row>
    <row r="317" s="14" customFormat="1">
      <c r="A317" s="14"/>
      <c r="B317" s="258"/>
      <c r="C317" s="259"/>
      <c r="D317" s="241" t="s">
        <v>158</v>
      </c>
      <c r="E317" s="260" t="s">
        <v>1</v>
      </c>
      <c r="F317" s="261" t="s">
        <v>270</v>
      </c>
      <c r="G317" s="259"/>
      <c r="H317" s="262">
        <v>23.925000000000001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8" t="s">
        <v>158</v>
      </c>
      <c r="AU317" s="268" t="s">
        <v>91</v>
      </c>
      <c r="AV317" s="14" t="s">
        <v>91</v>
      </c>
      <c r="AW317" s="14" t="s">
        <v>39</v>
      </c>
      <c r="AX317" s="14" t="s">
        <v>83</v>
      </c>
      <c r="AY317" s="268" t="s">
        <v>145</v>
      </c>
    </row>
    <row r="318" s="13" customFormat="1">
      <c r="A318" s="13"/>
      <c r="B318" s="248"/>
      <c r="C318" s="249"/>
      <c r="D318" s="241" t="s">
        <v>158</v>
      </c>
      <c r="E318" s="250" t="s">
        <v>1</v>
      </c>
      <c r="F318" s="251" t="s">
        <v>271</v>
      </c>
      <c r="G318" s="249"/>
      <c r="H318" s="250" t="s">
        <v>1</v>
      </c>
      <c r="I318" s="252"/>
      <c r="J318" s="249"/>
      <c r="K318" s="249"/>
      <c r="L318" s="253"/>
      <c r="M318" s="254"/>
      <c r="N318" s="255"/>
      <c r="O318" s="255"/>
      <c r="P318" s="255"/>
      <c r="Q318" s="255"/>
      <c r="R318" s="255"/>
      <c r="S318" s="255"/>
      <c r="T318" s="25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7" t="s">
        <v>158</v>
      </c>
      <c r="AU318" s="257" t="s">
        <v>91</v>
      </c>
      <c r="AV318" s="13" t="s">
        <v>87</v>
      </c>
      <c r="AW318" s="13" t="s">
        <v>39</v>
      </c>
      <c r="AX318" s="13" t="s">
        <v>83</v>
      </c>
      <c r="AY318" s="257" t="s">
        <v>145</v>
      </c>
    </row>
    <row r="319" s="14" customFormat="1">
      <c r="A319" s="14"/>
      <c r="B319" s="258"/>
      <c r="C319" s="259"/>
      <c r="D319" s="241" t="s">
        <v>158</v>
      </c>
      <c r="E319" s="260" t="s">
        <v>1</v>
      </c>
      <c r="F319" s="261" t="s">
        <v>272</v>
      </c>
      <c r="G319" s="259"/>
      <c r="H319" s="262">
        <v>131.81399999999999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8" t="s">
        <v>158</v>
      </c>
      <c r="AU319" s="268" t="s">
        <v>91</v>
      </c>
      <c r="AV319" s="14" t="s">
        <v>91</v>
      </c>
      <c r="AW319" s="14" t="s">
        <v>39</v>
      </c>
      <c r="AX319" s="14" t="s">
        <v>83</v>
      </c>
      <c r="AY319" s="268" t="s">
        <v>145</v>
      </c>
    </row>
    <row r="320" s="13" customFormat="1">
      <c r="A320" s="13"/>
      <c r="B320" s="248"/>
      <c r="C320" s="249"/>
      <c r="D320" s="241" t="s">
        <v>158</v>
      </c>
      <c r="E320" s="250" t="s">
        <v>1</v>
      </c>
      <c r="F320" s="251" t="s">
        <v>287</v>
      </c>
      <c r="G320" s="249"/>
      <c r="H320" s="250" t="s">
        <v>1</v>
      </c>
      <c r="I320" s="252"/>
      <c r="J320" s="249"/>
      <c r="K320" s="249"/>
      <c r="L320" s="253"/>
      <c r="M320" s="254"/>
      <c r="N320" s="255"/>
      <c r="O320" s="255"/>
      <c r="P320" s="255"/>
      <c r="Q320" s="255"/>
      <c r="R320" s="255"/>
      <c r="S320" s="255"/>
      <c r="T320" s="25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7" t="s">
        <v>158</v>
      </c>
      <c r="AU320" s="257" t="s">
        <v>91</v>
      </c>
      <c r="AV320" s="13" t="s">
        <v>87</v>
      </c>
      <c r="AW320" s="13" t="s">
        <v>39</v>
      </c>
      <c r="AX320" s="13" t="s">
        <v>83</v>
      </c>
      <c r="AY320" s="257" t="s">
        <v>145</v>
      </c>
    </row>
    <row r="321" s="14" customFormat="1">
      <c r="A321" s="14"/>
      <c r="B321" s="258"/>
      <c r="C321" s="259"/>
      <c r="D321" s="241" t="s">
        <v>158</v>
      </c>
      <c r="E321" s="260" t="s">
        <v>1</v>
      </c>
      <c r="F321" s="261" t="s">
        <v>288</v>
      </c>
      <c r="G321" s="259"/>
      <c r="H321" s="262">
        <v>113.758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8" t="s">
        <v>158</v>
      </c>
      <c r="AU321" s="268" t="s">
        <v>91</v>
      </c>
      <c r="AV321" s="14" t="s">
        <v>91</v>
      </c>
      <c r="AW321" s="14" t="s">
        <v>39</v>
      </c>
      <c r="AX321" s="14" t="s">
        <v>83</v>
      </c>
      <c r="AY321" s="268" t="s">
        <v>145</v>
      </c>
    </row>
    <row r="322" s="13" customFormat="1">
      <c r="A322" s="13"/>
      <c r="B322" s="248"/>
      <c r="C322" s="249"/>
      <c r="D322" s="241" t="s">
        <v>158</v>
      </c>
      <c r="E322" s="250" t="s">
        <v>1</v>
      </c>
      <c r="F322" s="251" t="s">
        <v>289</v>
      </c>
      <c r="G322" s="249"/>
      <c r="H322" s="250" t="s">
        <v>1</v>
      </c>
      <c r="I322" s="252"/>
      <c r="J322" s="249"/>
      <c r="K322" s="249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158</v>
      </c>
      <c r="AU322" s="257" t="s">
        <v>91</v>
      </c>
      <c r="AV322" s="13" t="s">
        <v>87</v>
      </c>
      <c r="AW322" s="13" t="s">
        <v>39</v>
      </c>
      <c r="AX322" s="13" t="s">
        <v>83</v>
      </c>
      <c r="AY322" s="257" t="s">
        <v>145</v>
      </c>
    </row>
    <row r="323" s="14" customFormat="1">
      <c r="A323" s="14"/>
      <c r="B323" s="258"/>
      <c r="C323" s="259"/>
      <c r="D323" s="241" t="s">
        <v>158</v>
      </c>
      <c r="E323" s="260" t="s">
        <v>1</v>
      </c>
      <c r="F323" s="261" t="s">
        <v>290</v>
      </c>
      <c r="G323" s="259"/>
      <c r="H323" s="262">
        <v>168.87100000000001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8" t="s">
        <v>158</v>
      </c>
      <c r="AU323" s="268" t="s">
        <v>91</v>
      </c>
      <c r="AV323" s="14" t="s">
        <v>91</v>
      </c>
      <c r="AW323" s="14" t="s">
        <v>39</v>
      </c>
      <c r="AX323" s="14" t="s">
        <v>83</v>
      </c>
      <c r="AY323" s="268" t="s">
        <v>145</v>
      </c>
    </row>
    <row r="324" s="13" customFormat="1">
      <c r="A324" s="13"/>
      <c r="B324" s="248"/>
      <c r="C324" s="249"/>
      <c r="D324" s="241" t="s">
        <v>158</v>
      </c>
      <c r="E324" s="250" t="s">
        <v>1</v>
      </c>
      <c r="F324" s="251" t="s">
        <v>291</v>
      </c>
      <c r="G324" s="249"/>
      <c r="H324" s="250" t="s">
        <v>1</v>
      </c>
      <c r="I324" s="252"/>
      <c r="J324" s="249"/>
      <c r="K324" s="249"/>
      <c r="L324" s="253"/>
      <c r="M324" s="254"/>
      <c r="N324" s="255"/>
      <c r="O324" s="255"/>
      <c r="P324" s="255"/>
      <c r="Q324" s="255"/>
      <c r="R324" s="255"/>
      <c r="S324" s="255"/>
      <c r="T324" s="25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7" t="s">
        <v>158</v>
      </c>
      <c r="AU324" s="257" t="s">
        <v>91</v>
      </c>
      <c r="AV324" s="13" t="s">
        <v>87</v>
      </c>
      <c r="AW324" s="13" t="s">
        <v>39</v>
      </c>
      <c r="AX324" s="13" t="s">
        <v>83</v>
      </c>
      <c r="AY324" s="257" t="s">
        <v>145</v>
      </c>
    </row>
    <row r="325" s="14" customFormat="1">
      <c r="A325" s="14"/>
      <c r="B325" s="258"/>
      <c r="C325" s="259"/>
      <c r="D325" s="241" t="s">
        <v>158</v>
      </c>
      <c r="E325" s="260" t="s">
        <v>1</v>
      </c>
      <c r="F325" s="261" t="s">
        <v>292</v>
      </c>
      <c r="G325" s="259"/>
      <c r="H325" s="262">
        <v>11.744999999999999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8" t="s">
        <v>158</v>
      </c>
      <c r="AU325" s="268" t="s">
        <v>91</v>
      </c>
      <c r="AV325" s="14" t="s">
        <v>91</v>
      </c>
      <c r="AW325" s="14" t="s">
        <v>39</v>
      </c>
      <c r="AX325" s="14" t="s">
        <v>83</v>
      </c>
      <c r="AY325" s="268" t="s">
        <v>145</v>
      </c>
    </row>
    <row r="326" s="13" customFormat="1">
      <c r="A326" s="13"/>
      <c r="B326" s="248"/>
      <c r="C326" s="249"/>
      <c r="D326" s="241" t="s">
        <v>158</v>
      </c>
      <c r="E326" s="250" t="s">
        <v>1</v>
      </c>
      <c r="F326" s="251" t="s">
        <v>273</v>
      </c>
      <c r="G326" s="249"/>
      <c r="H326" s="250" t="s">
        <v>1</v>
      </c>
      <c r="I326" s="252"/>
      <c r="J326" s="249"/>
      <c r="K326" s="249"/>
      <c r="L326" s="253"/>
      <c r="M326" s="254"/>
      <c r="N326" s="255"/>
      <c r="O326" s="255"/>
      <c r="P326" s="255"/>
      <c r="Q326" s="255"/>
      <c r="R326" s="255"/>
      <c r="S326" s="255"/>
      <c r="T326" s="25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7" t="s">
        <v>158</v>
      </c>
      <c r="AU326" s="257" t="s">
        <v>91</v>
      </c>
      <c r="AV326" s="13" t="s">
        <v>87</v>
      </c>
      <c r="AW326" s="13" t="s">
        <v>39</v>
      </c>
      <c r="AX326" s="13" t="s">
        <v>83</v>
      </c>
      <c r="AY326" s="257" t="s">
        <v>145</v>
      </c>
    </row>
    <row r="327" s="14" customFormat="1">
      <c r="A327" s="14"/>
      <c r="B327" s="258"/>
      <c r="C327" s="259"/>
      <c r="D327" s="241" t="s">
        <v>158</v>
      </c>
      <c r="E327" s="260" t="s">
        <v>1</v>
      </c>
      <c r="F327" s="261" t="s">
        <v>274</v>
      </c>
      <c r="G327" s="259"/>
      <c r="H327" s="262">
        <v>112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8" t="s">
        <v>158</v>
      </c>
      <c r="AU327" s="268" t="s">
        <v>91</v>
      </c>
      <c r="AV327" s="14" t="s">
        <v>91</v>
      </c>
      <c r="AW327" s="14" t="s">
        <v>39</v>
      </c>
      <c r="AX327" s="14" t="s">
        <v>83</v>
      </c>
      <c r="AY327" s="268" t="s">
        <v>145</v>
      </c>
    </row>
    <row r="328" s="13" customFormat="1">
      <c r="A328" s="13"/>
      <c r="B328" s="248"/>
      <c r="C328" s="249"/>
      <c r="D328" s="241" t="s">
        <v>158</v>
      </c>
      <c r="E328" s="250" t="s">
        <v>1</v>
      </c>
      <c r="F328" s="251" t="s">
        <v>301</v>
      </c>
      <c r="G328" s="249"/>
      <c r="H328" s="250" t="s">
        <v>1</v>
      </c>
      <c r="I328" s="252"/>
      <c r="J328" s="249"/>
      <c r="K328" s="249"/>
      <c r="L328" s="253"/>
      <c r="M328" s="254"/>
      <c r="N328" s="255"/>
      <c r="O328" s="255"/>
      <c r="P328" s="255"/>
      <c r="Q328" s="255"/>
      <c r="R328" s="255"/>
      <c r="S328" s="255"/>
      <c r="T328" s="25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158</v>
      </c>
      <c r="AU328" s="257" t="s">
        <v>91</v>
      </c>
      <c r="AV328" s="13" t="s">
        <v>87</v>
      </c>
      <c r="AW328" s="13" t="s">
        <v>39</v>
      </c>
      <c r="AX328" s="13" t="s">
        <v>83</v>
      </c>
      <c r="AY328" s="257" t="s">
        <v>145</v>
      </c>
    </row>
    <row r="329" s="14" customFormat="1">
      <c r="A329" s="14"/>
      <c r="B329" s="258"/>
      <c r="C329" s="259"/>
      <c r="D329" s="241" t="s">
        <v>158</v>
      </c>
      <c r="E329" s="260" t="s">
        <v>1</v>
      </c>
      <c r="F329" s="261" t="s">
        <v>317</v>
      </c>
      <c r="G329" s="259"/>
      <c r="H329" s="262">
        <v>1.623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8" t="s">
        <v>158</v>
      </c>
      <c r="AU329" s="268" t="s">
        <v>91</v>
      </c>
      <c r="AV329" s="14" t="s">
        <v>91</v>
      </c>
      <c r="AW329" s="14" t="s">
        <v>39</v>
      </c>
      <c r="AX329" s="14" t="s">
        <v>83</v>
      </c>
      <c r="AY329" s="268" t="s">
        <v>145</v>
      </c>
    </row>
    <row r="330" s="13" customFormat="1">
      <c r="A330" s="13"/>
      <c r="B330" s="248"/>
      <c r="C330" s="249"/>
      <c r="D330" s="241" t="s">
        <v>158</v>
      </c>
      <c r="E330" s="250" t="s">
        <v>1</v>
      </c>
      <c r="F330" s="251" t="s">
        <v>303</v>
      </c>
      <c r="G330" s="249"/>
      <c r="H330" s="250" t="s">
        <v>1</v>
      </c>
      <c r="I330" s="252"/>
      <c r="J330" s="249"/>
      <c r="K330" s="249"/>
      <c r="L330" s="253"/>
      <c r="M330" s="254"/>
      <c r="N330" s="255"/>
      <c r="O330" s="255"/>
      <c r="P330" s="255"/>
      <c r="Q330" s="255"/>
      <c r="R330" s="255"/>
      <c r="S330" s="255"/>
      <c r="T330" s="25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7" t="s">
        <v>158</v>
      </c>
      <c r="AU330" s="257" t="s">
        <v>91</v>
      </c>
      <c r="AV330" s="13" t="s">
        <v>87</v>
      </c>
      <c r="AW330" s="13" t="s">
        <v>39</v>
      </c>
      <c r="AX330" s="13" t="s">
        <v>83</v>
      </c>
      <c r="AY330" s="257" t="s">
        <v>145</v>
      </c>
    </row>
    <row r="331" s="14" customFormat="1">
      <c r="A331" s="14"/>
      <c r="B331" s="258"/>
      <c r="C331" s="259"/>
      <c r="D331" s="241" t="s">
        <v>158</v>
      </c>
      <c r="E331" s="260" t="s">
        <v>1</v>
      </c>
      <c r="F331" s="261" t="s">
        <v>318</v>
      </c>
      <c r="G331" s="259"/>
      <c r="H331" s="262">
        <v>2.4340000000000002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8" t="s">
        <v>158</v>
      </c>
      <c r="AU331" s="268" t="s">
        <v>91</v>
      </c>
      <c r="AV331" s="14" t="s">
        <v>91</v>
      </c>
      <c r="AW331" s="14" t="s">
        <v>39</v>
      </c>
      <c r="AX331" s="14" t="s">
        <v>83</v>
      </c>
      <c r="AY331" s="268" t="s">
        <v>145</v>
      </c>
    </row>
    <row r="332" s="16" customFormat="1">
      <c r="A332" s="16"/>
      <c r="B332" s="281"/>
      <c r="C332" s="282"/>
      <c r="D332" s="241" t="s">
        <v>158</v>
      </c>
      <c r="E332" s="283" t="s">
        <v>1</v>
      </c>
      <c r="F332" s="284" t="s">
        <v>326</v>
      </c>
      <c r="G332" s="282"/>
      <c r="H332" s="285">
        <v>566.17000000000007</v>
      </c>
      <c r="I332" s="286"/>
      <c r="J332" s="282"/>
      <c r="K332" s="282"/>
      <c r="L332" s="287"/>
      <c r="M332" s="288"/>
      <c r="N332" s="289"/>
      <c r="O332" s="289"/>
      <c r="P332" s="289"/>
      <c r="Q332" s="289"/>
      <c r="R332" s="289"/>
      <c r="S332" s="289"/>
      <c r="T332" s="290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91" t="s">
        <v>158</v>
      </c>
      <c r="AU332" s="291" t="s">
        <v>91</v>
      </c>
      <c r="AV332" s="16" t="s">
        <v>167</v>
      </c>
      <c r="AW332" s="16" t="s">
        <v>39</v>
      </c>
      <c r="AX332" s="16" t="s">
        <v>83</v>
      </c>
      <c r="AY332" s="291" t="s">
        <v>145</v>
      </c>
    </row>
    <row r="333" s="14" customFormat="1">
      <c r="A333" s="14"/>
      <c r="B333" s="258"/>
      <c r="C333" s="259"/>
      <c r="D333" s="241" t="s">
        <v>158</v>
      </c>
      <c r="E333" s="260" t="s">
        <v>1</v>
      </c>
      <c r="F333" s="261" t="s">
        <v>327</v>
      </c>
      <c r="G333" s="259"/>
      <c r="H333" s="262">
        <v>5661.6999999999998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8" t="s">
        <v>158</v>
      </c>
      <c r="AU333" s="268" t="s">
        <v>91</v>
      </c>
      <c r="AV333" s="14" t="s">
        <v>91</v>
      </c>
      <c r="AW333" s="14" t="s">
        <v>39</v>
      </c>
      <c r="AX333" s="14" t="s">
        <v>87</v>
      </c>
      <c r="AY333" s="268" t="s">
        <v>145</v>
      </c>
    </row>
    <row r="334" s="2" customFormat="1" ht="33" customHeight="1">
      <c r="A334" s="40"/>
      <c r="B334" s="41"/>
      <c r="C334" s="228" t="s">
        <v>328</v>
      </c>
      <c r="D334" s="228" t="s">
        <v>148</v>
      </c>
      <c r="E334" s="229" t="s">
        <v>329</v>
      </c>
      <c r="F334" s="230" t="s">
        <v>330</v>
      </c>
      <c r="G334" s="231" t="s">
        <v>331</v>
      </c>
      <c r="H334" s="232">
        <v>1019.106</v>
      </c>
      <c r="I334" s="233"/>
      <c r="J334" s="234">
        <f>ROUND(I334*H334,2)</f>
        <v>0</v>
      </c>
      <c r="K334" s="230" t="s">
        <v>152</v>
      </c>
      <c r="L334" s="46"/>
      <c r="M334" s="235" t="s">
        <v>1</v>
      </c>
      <c r="N334" s="236" t="s">
        <v>48</v>
      </c>
      <c r="O334" s="93"/>
      <c r="P334" s="237">
        <f>O334*H334</f>
        <v>0</v>
      </c>
      <c r="Q334" s="237">
        <v>0</v>
      </c>
      <c r="R334" s="237">
        <f>Q334*H334</f>
        <v>0</v>
      </c>
      <c r="S334" s="237">
        <v>0</v>
      </c>
      <c r="T334" s="23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9" t="s">
        <v>153</v>
      </c>
      <c r="AT334" s="239" t="s">
        <v>148</v>
      </c>
      <c r="AU334" s="239" t="s">
        <v>91</v>
      </c>
      <c r="AY334" s="18" t="s">
        <v>145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8" t="s">
        <v>87</v>
      </c>
      <c r="BK334" s="240">
        <f>ROUND(I334*H334,2)</f>
        <v>0</v>
      </c>
      <c r="BL334" s="18" t="s">
        <v>153</v>
      </c>
      <c r="BM334" s="239" t="s">
        <v>332</v>
      </c>
    </row>
    <row r="335" s="2" customFormat="1">
      <c r="A335" s="40"/>
      <c r="B335" s="41"/>
      <c r="C335" s="42"/>
      <c r="D335" s="241" t="s">
        <v>154</v>
      </c>
      <c r="E335" s="42"/>
      <c r="F335" s="242" t="s">
        <v>333</v>
      </c>
      <c r="G335" s="42"/>
      <c r="H335" s="42"/>
      <c r="I335" s="243"/>
      <c r="J335" s="42"/>
      <c r="K335" s="42"/>
      <c r="L335" s="46"/>
      <c r="M335" s="244"/>
      <c r="N335" s="245"/>
      <c r="O335" s="93"/>
      <c r="P335" s="93"/>
      <c r="Q335" s="93"/>
      <c r="R335" s="93"/>
      <c r="S335" s="93"/>
      <c r="T335" s="94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154</v>
      </c>
      <c r="AU335" s="18" t="s">
        <v>91</v>
      </c>
    </row>
    <row r="336" s="2" customFormat="1">
      <c r="A336" s="40"/>
      <c r="B336" s="41"/>
      <c r="C336" s="42"/>
      <c r="D336" s="246" t="s">
        <v>156</v>
      </c>
      <c r="E336" s="42"/>
      <c r="F336" s="247" t="s">
        <v>334</v>
      </c>
      <c r="G336" s="42"/>
      <c r="H336" s="42"/>
      <c r="I336" s="243"/>
      <c r="J336" s="42"/>
      <c r="K336" s="42"/>
      <c r="L336" s="46"/>
      <c r="M336" s="244"/>
      <c r="N336" s="245"/>
      <c r="O336" s="93"/>
      <c r="P336" s="93"/>
      <c r="Q336" s="93"/>
      <c r="R336" s="93"/>
      <c r="S336" s="93"/>
      <c r="T336" s="94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156</v>
      </c>
      <c r="AU336" s="18" t="s">
        <v>91</v>
      </c>
    </row>
    <row r="337" s="2" customFormat="1">
      <c r="A337" s="40"/>
      <c r="B337" s="41"/>
      <c r="C337" s="42"/>
      <c r="D337" s="241" t="s">
        <v>178</v>
      </c>
      <c r="E337" s="42"/>
      <c r="F337" s="280" t="s">
        <v>335</v>
      </c>
      <c r="G337" s="42"/>
      <c r="H337" s="42"/>
      <c r="I337" s="243"/>
      <c r="J337" s="42"/>
      <c r="K337" s="42"/>
      <c r="L337" s="46"/>
      <c r="M337" s="244"/>
      <c r="N337" s="245"/>
      <c r="O337" s="93"/>
      <c r="P337" s="93"/>
      <c r="Q337" s="93"/>
      <c r="R337" s="93"/>
      <c r="S337" s="93"/>
      <c r="T337" s="94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178</v>
      </c>
      <c r="AU337" s="18" t="s">
        <v>91</v>
      </c>
    </row>
    <row r="338" s="13" customFormat="1">
      <c r="A338" s="13"/>
      <c r="B338" s="248"/>
      <c r="C338" s="249"/>
      <c r="D338" s="241" t="s">
        <v>158</v>
      </c>
      <c r="E338" s="250" t="s">
        <v>1</v>
      </c>
      <c r="F338" s="251" t="s">
        <v>336</v>
      </c>
      <c r="G338" s="249"/>
      <c r="H338" s="250" t="s">
        <v>1</v>
      </c>
      <c r="I338" s="252"/>
      <c r="J338" s="249"/>
      <c r="K338" s="249"/>
      <c r="L338" s="253"/>
      <c r="M338" s="254"/>
      <c r="N338" s="255"/>
      <c r="O338" s="255"/>
      <c r="P338" s="255"/>
      <c r="Q338" s="255"/>
      <c r="R338" s="255"/>
      <c r="S338" s="255"/>
      <c r="T338" s="25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7" t="s">
        <v>158</v>
      </c>
      <c r="AU338" s="257" t="s">
        <v>91</v>
      </c>
      <c r="AV338" s="13" t="s">
        <v>87</v>
      </c>
      <c r="AW338" s="13" t="s">
        <v>39</v>
      </c>
      <c r="AX338" s="13" t="s">
        <v>83</v>
      </c>
      <c r="AY338" s="257" t="s">
        <v>145</v>
      </c>
    </row>
    <row r="339" s="14" customFormat="1">
      <c r="A339" s="14"/>
      <c r="B339" s="258"/>
      <c r="C339" s="259"/>
      <c r="D339" s="241" t="s">
        <v>158</v>
      </c>
      <c r="E339" s="260" t="s">
        <v>1</v>
      </c>
      <c r="F339" s="261" t="s">
        <v>337</v>
      </c>
      <c r="G339" s="259"/>
      <c r="H339" s="262">
        <v>1019.106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8" t="s">
        <v>158</v>
      </c>
      <c r="AU339" s="268" t="s">
        <v>91</v>
      </c>
      <c r="AV339" s="14" t="s">
        <v>91</v>
      </c>
      <c r="AW339" s="14" t="s">
        <v>39</v>
      </c>
      <c r="AX339" s="14" t="s">
        <v>83</v>
      </c>
      <c r="AY339" s="268" t="s">
        <v>145</v>
      </c>
    </row>
    <row r="340" s="15" customFormat="1">
      <c r="A340" s="15"/>
      <c r="B340" s="269"/>
      <c r="C340" s="270"/>
      <c r="D340" s="241" t="s">
        <v>158</v>
      </c>
      <c r="E340" s="271" t="s">
        <v>1</v>
      </c>
      <c r="F340" s="272" t="s">
        <v>161</v>
      </c>
      <c r="G340" s="270"/>
      <c r="H340" s="273">
        <v>1019.106</v>
      </c>
      <c r="I340" s="274"/>
      <c r="J340" s="270"/>
      <c r="K340" s="270"/>
      <c r="L340" s="275"/>
      <c r="M340" s="276"/>
      <c r="N340" s="277"/>
      <c r="O340" s="277"/>
      <c r="P340" s="277"/>
      <c r="Q340" s="277"/>
      <c r="R340" s="277"/>
      <c r="S340" s="277"/>
      <c r="T340" s="27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9" t="s">
        <v>158</v>
      </c>
      <c r="AU340" s="279" t="s">
        <v>91</v>
      </c>
      <c r="AV340" s="15" t="s">
        <v>153</v>
      </c>
      <c r="AW340" s="15" t="s">
        <v>39</v>
      </c>
      <c r="AX340" s="15" t="s">
        <v>87</v>
      </c>
      <c r="AY340" s="279" t="s">
        <v>145</v>
      </c>
    </row>
    <row r="341" s="2" customFormat="1" ht="24.15" customHeight="1">
      <c r="A341" s="40"/>
      <c r="B341" s="41"/>
      <c r="C341" s="228" t="s">
        <v>338</v>
      </c>
      <c r="D341" s="228" t="s">
        <v>148</v>
      </c>
      <c r="E341" s="229" t="s">
        <v>339</v>
      </c>
      <c r="F341" s="230" t="s">
        <v>340</v>
      </c>
      <c r="G341" s="231" t="s">
        <v>265</v>
      </c>
      <c r="H341" s="232">
        <v>0.92300000000000004</v>
      </c>
      <c r="I341" s="233"/>
      <c r="J341" s="234">
        <f>ROUND(I341*H341,2)</f>
        <v>0</v>
      </c>
      <c r="K341" s="230" t="s">
        <v>152</v>
      </c>
      <c r="L341" s="46"/>
      <c r="M341" s="235" t="s">
        <v>1</v>
      </c>
      <c r="N341" s="236" t="s">
        <v>48</v>
      </c>
      <c r="O341" s="93"/>
      <c r="P341" s="237">
        <f>O341*H341</f>
        <v>0</v>
      </c>
      <c r="Q341" s="237">
        <v>0</v>
      </c>
      <c r="R341" s="237">
        <f>Q341*H341</f>
        <v>0</v>
      </c>
      <c r="S341" s="237">
        <v>0</v>
      </c>
      <c r="T341" s="23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9" t="s">
        <v>153</v>
      </c>
      <c r="AT341" s="239" t="s">
        <v>148</v>
      </c>
      <c r="AU341" s="239" t="s">
        <v>91</v>
      </c>
      <c r="AY341" s="18" t="s">
        <v>145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8" t="s">
        <v>87</v>
      </c>
      <c r="BK341" s="240">
        <f>ROUND(I341*H341,2)</f>
        <v>0</v>
      </c>
      <c r="BL341" s="18" t="s">
        <v>153</v>
      </c>
      <c r="BM341" s="239" t="s">
        <v>341</v>
      </c>
    </row>
    <row r="342" s="2" customFormat="1">
      <c r="A342" s="40"/>
      <c r="B342" s="41"/>
      <c r="C342" s="42"/>
      <c r="D342" s="241" t="s">
        <v>154</v>
      </c>
      <c r="E342" s="42"/>
      <c r="F342" s="242" t="s">
        <v>342</v>
      </c>
      <c r="G342" s="42"/>
      <c r="H342" s="42"/>
      <c r="I342" s="243"/>
      <c r="J342" s="42"/>
      <c r="K342" s="42"/>
      <c r="L342" s="46"/>
      <c r="M342" s="244"/>
      <c r="N342" s="245"/>
      <c r="O342" s="93"/>
      <c r="P342" s="93"/>
      <c r="Q342" s="93"/>
      <c r="R342" s="93"/>
      <c r="S342" s="93"/>
      <c r="T342" s="94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154</v>
      </c>
      <c r="AU342" s="18" t="s">
        <v>91</v>
      </c>
    </row>
    <row r="343" s="2" customFormat="1">
      <c r="A343" s="40"/>
      <c r="B343" s="41"/>
      <c r="C343" s="42"/>
      <c r="D343" s="246" t="s">
        <v>156</v>
      </c>
      <c r="E343" s="42"/>
      <c r="F343" s="247" t="s">
        <v>343</v>
      </c>
      <c r="G343" s="42"/>
      <c r="H343" s="42"/>
      <c r="I343" s="243"/>
      <c r="J343" s="42"/>
      <c r="K343" s="42"/>
      <c r="L343" s="46"/>
      <c r="M343" s="244"/>
      <c r="N343" s="245"/>
      <c r="O343" s="93"/>
      <c r="P343" s="93"/>
      <c r="Q343" s="93"/>
      <c r="R343" s="93"/>
      <c r="S343" s="93"/>
      <c r="T343" s="94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8" t="s">
        <v>156</v>
      </c>
      <c r="AU343" s="18" t="s">
        <v>91</v>
      </c>
    </row>
    <row r="344" s="13" customFormat="1">
      <c r="A344" s="13"/>
      <c r="B344" s="248"/>
      <c r="C344" s="249"/>
      <c r="D344" s="241" t="s">
        <v>158</v>
      </c>
      <c r="E344" s="250" t="s">
        <v>1</v>
      </c>
      <c r="F344" s="251" t="s">
        <v>344</v>
      </c>
      <c r="G344" s="249"/>
      <c r="H344" s="250" t="s">
        <v>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7" t="s">
        <v>158</v>
      </c>
      <c r="AU344" s="257" t="s">
        <v>91</v>
      </c>
      <c r="AV344" s="13" t="s">
        <v>87</v>
      </c>
      <c r="AW344" s="13" t="s">
        <v>39</v>
      </c>
      <c r="AX344" s="13" t="s">
        <v>83</v>
      </c>
      <c r="AY344" s="257" t="s">
        <v>145</v>
      </c>
    </row>
    <row r="345" s="14" customFormat="1">
      <c r="A345" s="14"/>
      <c r="B345" s="258"/>
      <c r="C345" s="259"/>
      <c r="D345" s="241" t="s">
        <v>158</v>
      </c>
      <c r="E345" s="260" t="s">
        <v>1</v>
      </c>
      <c r="F345" s="261" t="s">
        <v>345</v>
      </c>
      <c r="G345" s="259"/>
      <c r="H345" s="262">
        <v>0.92300000000000004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8" t="s">
        <v>158</v>
      </c>
      <c r="AU345" s="268" t="s">
        <v>91</v>
      </c>
      <c r="AV345" s="14" t="s">
        <v>91</v>
      </c>
      <c r="AW345" s="14" t="s">
        <v>39</v>
      </c>
      <c r="AX345" s="14" t="s">
        <v>83</v>
      </c>
      <c r="AY345" s="268" t="s">
        <v>145</v>
      </c>
    </row>
    <row r="346" s="15" customFormat="1">
      <c r="A346" s="15"/>
      <c r="B346" s="269"/>
      <c r="C346" s="270"/>
      <c r="D346" s="241" t="s">
        <v>158</v>
      </c>
      <c r="E346" s="271" t="s">
        <v>1</v>
      </c>
      <c r="F346" s="272" t="s">
        <v>161</v>
      </c>
      <c r="G346" s="270"/>
      <c r="H346" s="273">
        <v>0.92300000000000004</v>
      </c>
      <c r="I346" s="274"/>
      <c r="J346" s="270"/>
      <c r="K346" s="270"/>
      <c r="L346" s="275"/>
      <c r="M346" s="276"/>
      <c r="N346" s="277"/>
      <c r="O346" s="277"/>
      <c r="P346" s="277"/>
      <c r="Q346" s="277"/>
      <c r="R346" s="277"/>
      <c r="S346" s="277"/>
      <c r="T346" s="27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9" t="s">
        <v>158</v>
      </c>
      <c r="AU346" s="279" t="s">
        <v>91</v>
      </c>
      <c r="AV346" s="15" t="s">
        <v>153</v>
      </c>
      <c r="AW346" s="15" t="s">
        <v>39</v>
      </c>
      <c r="AX346" s="15" t="s">
        <v>87</v>
      </c>
      <c r="AY346" s="279" t="s">
        <v>145</v>
      </c>
    </row>
    <row r="347" s="2" customFormat="1" ht="16.5" customHeight="1">
      <c r="A347" s="40"/>
      <c r="B347" s="41"/>
      <c r="C347" s="292" t="s">
        <v>346</v>
      </c>
      <c r="D347" s="292" t="s">
        <v>347</v>
      </c>
      <c r="E347" s="293" t="s">
        <v>348</v>
      </c>
      <c r="F347" s="294" t="s">
        <v>349</v>
      </c>
      <c r="G347" s="295" t="s">
        <v>331</v>
      </c>
      <c r="H347" s="296">
        <v>1.6619999999999999</v>
      </c>
      <c r="I347" s="297"/>
      <c r="J347" s="298">
        <f>ROUND(I347*H347,2)</f>
        <v>0</v>
      </c>
      <c r="K347" s="294" t="s">
        <v>152</v>
      </c>
      <c r="L347" s="299"/>
      <c r="M347" s="300" t="s">
        <v>1</v>
      </c>
      <c r="N347" s="301" t="s">
        <v>48</v>
      </c>
      <c r="O347" s="93"/>
      <c r="P347" s="237">
        <f>O347*H347</f>
        <v>0</v>
      </c>
      <c r="Q347" s="237">
        <v>1</v>
      </c>
      <c r="R347" s="237">
        <f>Q347*H347</f>
        <v>1.6619999999999999</v>
      </c>
      <c r="S347" s="237">
        <v>0</v>
      </c>
      <c r="T347" s="23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9" t="s">
        <v>198</v>
      </c>
      <c r="AT347" s="239" t="s">
        <v>347</v>
      </c>
      <c r="AU347" s="239" t="s">
        <v>91</v>
      </c>
      <c r="AY347" s="18" t="s">
        <v>145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87</v>
      </c>
      <c r="BK347" s="240">
        <f>ROUND(I347*H347,2)</f>
        <v>0</v>
      </c>
      <c r="BL347" s="18" t="s">
        <v>153</v>
      </c>
      <c r="BM347" s="239" t="s">
        <v>350</v>
      </c>
    </row>
    <row r="348" s="2" customFormat="1">
      <c r="A348" s="40"/>
      <c r="B348" s="41"/>
      <c r="C348" s="42"/>
      <c r="D348" s="241" t="s">
        <v>154</v>
      </c>
      <c r="E348" s="42"/>
      <c r="F348" s="242" t="s">
        <v>349</v>
      </c>
      <c r="G348" s="42"/>
      <c r="H348" s="42"/>
      <c r="I348" s="243"/>
      <c r="J348" s="42"/>
      <c r="K348" s="42"/>
      <c r="L348" s="46"/>
      <c r="M348" s="244"/>
      <c r="N348" s="245"/>
      <c r="O348" s="93"/>
      <c r="P348" s="93"/>
      <c r="Q348" s="93"/>
      <c r="R348" s="93"/>
      <c r="S348" s="93"/>
      <c r="T348" s="94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154</v>
      </c>
      <c r="AU348" s="18" t="s">
        <v>91</v>
      </c>
    </row>
    <row r="349" s="13" customFormat="1">
      <c r="A349" s="13"/>
      <c r="B349" s="248"/>
      <c r="C349" s="249"/>
      <c r="D349" s="241" t="s">
        <v>158</v>
      </c>
      <c r="E349" s="250" t="s">
        <v>1</v>
      </c>
      <c r="F349" s="251" t="s">
        <v>344</v>
      </c>
      <c r="G349" s="249"/>
      <c r="H349" s="250" t="s">
        <v>1</v>
      </c>
      <c r="I349" s="252"/>
      <c r="J349" s="249"/>
      <c r="K349" s="249"/>
      <c r="L349" s="253"/>
      <c r="M349" s="254"/>
      <c r="N349" s="255"/>
      <c r="O349" s="255"/>
      <c r="P349" s="255"/>
      <c r="Q349" s="255"/>
      <c r="R349" s="255"/>
      <c r="S349" s="255"/>
      <c r="T349" s="25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7" t="s">
        <v>158</v>
      </c>
      <c r="AU349" s="257" t="s">
        <v>91</v>
      </c>
      <c r="AV349" s="13" t="s">
        <v>87</v>
      </c>
      <c r="AW349" s="13" t="s">
        <v>39</v>
      </c>
      <c r="AX349" s="13" t="s">
        <v>83</v>
      </c>
      <c r="AY349" s="257" t="s">
        <v>145</v>
      </c>
    </row>
    <row r="350" s="14" customFormat="1">
      <c r="A350" s="14"/>
      <c r="B350" s="258"/>
      <c r="C350" s="259"/>
      <c r="D350" s="241" t="s">
        <v>158</v>
      </c>
      <c r="E350" s="260" t="s">
        <v>1</v>
      </c>
      <c r="F350" s="261" t="s">
        <v>351</v>
      </c>
      <c r="G350" s="259"/>
      <c r="H350" s="262">
        <v>1.6619999999999999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8" t="s">
        <v>158</v>
      </c>
      <c r="AU350" s="268" t="s">
        <v>91</v>
      </c>
      <c r="AV350" s="14" t="s">
        <v>91</v>
      </c>
      <c r="AW350" s="14" t="s">
        <v>39</v>
      </c>
      <c r="AX350" s="14" t="s">
        <v>83</v>
      </c>
      <c r="AY350" s="268" t="s">
        <v>145</v>
      </c>
    </row>
    <row r="351" s="15" customFormat="1">
      <c r="A351" s="15"/>
      <c r="B351" s="269"/>
      <c r="C351" s="270"/>
      <c r="D351" s="241" t="s">
        <v>158</v>
      </c>
      <c r="E351" s="271" t="s">
        <v>1</v>
      </c>
      <c r="F351" s="272" t="s">
        <v>161</v>
      </c>
      <c r="G351" s="270"/>
      <c r="H351" s="273">
        <v>1.6619999999999999</v>
      </c>
      <c r="I351" s="274"/>
      <c r="J351" s="270"/>
      <c r="K351" s="270"/>
      <c r="L351" s="275"/>
      <c r="M351" s="276"/>
      <c r="N351" s="277"/>
      <c r="O351" s="277"/>
      <c r="P351" s="277"/>
      <c r="Q351" s="277"/>
      <c r="R351" s="277"/>
      <c r="S351" s="277"/>
      <c r="T351" s="27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9" t="s">
        <v>158</v>
      </c>
      <c r="AU351" s="279" t="s">
        <v>91</v>
      </c>
      <c r="AV351" s="15" t="s">
        <v>153</v>
      </c>
      <c r="AW351" s="15" t="s">
        <v>39</v>
      </c>
      <c r="AX351" s="15" t="s">
        <v>87</v>
      </c>
      <c r="AY351" s="279" t="s">
        <v>145</v>
      </c>
    </row>
    <row r="352" s="2" customFormat="1" ht="33" customHeight="1">
      <c r="A352" s="40"/>
      <c r="B352" s="41"/>
      <c r="C352" s="228" t="s">
        <v>352</v>
      </c>
      <c r="D352" s="228" t="s">
        <v>148</v>
      </c>
      <c r="E352" s="229" t="s">
        <v>353</v>
      </c>
      <c r="F352" s="230" t="s">
        <v>354</v>
      </c>
      <c r="G352" s="231" t="s">
        <v>207</v>
      </c>
      <c r="H352" s="232">
        <v>15.390000000000001</v>
      </c>
      <c r="I352" s="233"/>
      <c r="J352" s="234">
        <f>ROUND(I352*H352,2)</f>
        <v>0</v>
      </c>
      <c r="K352" s="230" t="s">
        <v>152</v>
      </c>
      <c r="L352" s="46"/>
      <c r="M352" s="235" t="s">
        <v>1</v>
      </c>
      <c r="N352" s="236" t="s">
        <v>48</v>
      </c>
      <c r="O352" s="93"/>
      <c r="P352" s="237">
        <f>O352*H352</f>
        <v>0</v>
      </c>
      <c r="Q352" s="237">
        <v>0.001</v>
      </c>
      <c r="R352" s="237">
        <f>Q352*H352</f>
        <v>0.015390000000000001</v>
      </c>
      <c r="S352" s="237">
        <v>0</v>
      </c>
      <c r="T352" s="23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9" t="s">
        <v>153</v>
      </c>
      <c r="AT352" s="239" t="s">
        <v>148</v>
      </c>
      <c r="AU352" s="239" t="s">
        <v>91</v>
      </c>
      <c r="AY352" s="18" t="s">
        <v>145</v>
      </c>
      <c r="BE352" s="240">
        <f>IF(N352="základní",J352,0)</f>
        <v>0</v>
      </c>
      <c r="BF352" s="240">
        <f>IF(N352="snížená",J352,0)</f>
        <v>0</v>
      </c>
      <c r="BG352" s="240">
        <f>IF(N352="zákl. přenesená",J352,0)</f>
        <v>0</v>
      </c>
      <c r="BH352" s="240">
        <f>IF(N352="sníž. přenesená",J352,0)</f>
        <v>0</v>
      </c>
      <c r="BI352" s="240">
        <f>IF(N352="nulová",J352,0)</f>
        <v>0</v>
      </c>
      <c r="BJ352" s="18" t="s">
        <v>87</v>
      </c>
      <c r="BK352" s="240">
        <f>ROUND(I352*H352,2)</f>
        <v>0</v>
      </c>
      <c r="BL352" s="18" t="s">
        <v>153</v>
      </c>
      <c r="BM352" s="239" t="s">
        <v>355</v>
      </c>
    </row>
    <row r="353" s="2" customFormat="1">
      <c r="A353" s="40"/>
      <c r="B353" s="41"/>
      <c r="C353" s="42"/>
      <c r="D353" s="241" t="s">
        <v>154</v>
      </c>
      <c r="E353" s="42"/>
      <c r="F353" s="242" t="s">
        <v>356</v>
      </c>
      <c r="G353" s="42"/>
      <c r="H353" s="42"/>
      <c r="I353" s="243"/>
      <c r="J353" s="42"/>
      <c r="K353" s="42"/>
      <c r="L353" s="46"/>
      <c r="M353" s="244"/>
      <c r="N353" s="245"/>
      <c r="O353" s="93"/>
      <c r="P353" s="93"/>
      <c r="Q353" s="93"/>
      <c r="R353" s="93"/>
      <c r="S353" s="93"/>
      <c r="T353" s="94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154</v>
      </c>
      <c r="AU353" s="18" t="s">
        <v>91</v>
      </c>
    </row>
    <row r="354" s="2" customFormat="1">
      <c r="A354" s="40"/>
      <c r="B354" s="41"/>
      <c r="C354" s="42"/>
      <c r="D354" s="246" t="s">
        <v>156</v>
      </c>
      <c r="E354" s="42"/>
      <c r="F354" s="247" t="s">
        <v>357</v>
      </c>
      <c r="G354" s="42"/>
      <c r="H354" s="42"/>
      <c r="I354" s="243"/>
      <c r="J354" s="42"/>
      <c r="K354" s="42"/>
      <c r="L354" s="46"/>
      <c r="M354" s="244"/>
      <c r="N354" s="245"/>
      <c r="O354" s="93"/>
      <c r="P354" s="93"/>
      <c r="Q354" s="93"/>
      <c r="R354" s="93"/>
      <c r="S354" s="93"/>
      <c r="T354" s="94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156</v>
      </c>
      <c r="AU354" s="18" t="s">
        <v>91</v>
      </c>
    </row>
    <row r="355" s="13" customFormat="1">
      <c r="A355" s="13"/>
      <c r="B355" s="248"/>
      <c r="C355" s="249"/>
      <c r="D355" s="241" t="s">
        <v>158</v>
      </c>
      <c r="E355" s="250" t="s">
        <v>1</v>
      </c>
      <c r="F355" s="251" t="s">
        <v>344</v>
      </c>
      <c r="G355" s="249"/>
      <c r="H355" s="250" t="s">
        <v>1</v>
      </c>
      <c r="I355" s="252"/>
      <c r="J355" s="249"/>
      <c r="K355" s="249"/>
      <c r="L355" s="253"/>
      <c r="M355" s="254"/>
      <c r="N355" s="255"/>
      <c r="O355" s="255"/>
      <c r="P355" s="255"/>
      <c r="Q355" s="255"/>
      <c r="R355" s="255"/>
      <c r="S355" s="255"/>
      <c r="T355" s="25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7" t="s">
        <v>158</v>
      </c>
      <c r="AU355" s="257" t="s">
        <v>91</v>
      </c>
      <c r="AV355" s="13" t="s">
        <v>87</v>
      </c>
      <c r="AW355" s="13" t="s">
        <v>39</v>
      </c>
      <c r="AX355" s="13" t="s">
        <v>83</v>
      </c>
      <c r="AY355" s="257" t="s">
        <v>145</v>
      </c>
    </row>
    <row r="356" s="14" customFormat="1">
      <c r="A356" s="14"/>
      <c r="B356" s="258"/>
      <c r="C356" s="259"/>
      <c r="D356" s="241" t="s">
        <v>158</v>
      </c>
      <c r="E356" s="260" t="s">
        <v>1</v>
      </c>
      <c r="F356" s="261" t="s">
        <v>358</v>
      </c>
      <c r="G356" s="259"/>
      <c r="H356" s="262">
        <v>15.390000000000001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8" t="s">
        <v>158</v>
      </c>
      <c r="AU356" s="268" t="s">
        <v>91</v>
      </c>
      <c r="AV356" s="14" t="s">
        <v>91</v>
      </c>
      <c r="AW356" s="14" t="s">
        <v>39</v>
      </c>
      <c r="AX356" s="14" t="s">
        <v>83</v>
      </c>
      <c r="AY356" s="268" t="s">
        <v>145</v>
      </c>
    </row>
    <row r="357" s="13" customFormat="1">
      <c r="A357" s="13"/>
      <c r="B357" s="248"/>
      <c r="C357" s="249"/>
      <c r="D357" s="241" t="s">
        <v>158</v>
      </c>
      <c r="E357" s="250" t="s">
        <v>1</v>
      </c>
      <c r="F357" s="251" t="s">
        <v>359</v>
      </c>
      <c r="G357" s="249"/>
      <c r="H357" s="250" t="s">
        <v>1</v>
      </c>
      <c r="I357" s="252"/>
      <c r="J357" s="249"/>
      <c r="K357" s="249"/>
      <c r="L357" s="253"/>
      <c r="M357" s="254"/>
      <c r="N357" s="255"/>
      <c r="O357" s="255"/>
      <c r="P357" s="255"/>
      <c r="Q357" s="255"/>
      <c r="R357" s="255"/>
      <c r="S357" s="255"/>
      <c r="T357" s="25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7" t="s">
        <v>158</v>
      </c>
      <c r="AU357" s="257" t="s">
        <v>91</v>
      </c>
      <c r="AV357" s="13" t="s">
        <v>87</v>
      </c>
      <c r="AW357" s="13" t="s">
        <v>39</v>
      </c>
      <c r="AX357" s="13" t="s">
        <v>83</v>
      </c>
      <c r="AY357" s="257" t="s">
        <v>145</v>
      </c>
    </row>
    <row r="358" s="15" customFormat="1">
      <c r="A358" s="15"/>
      <c r="B358" s="269"/>
      <c r="C358" s="270"/>
      <c r="D358" s="241" t="s">
        <v>158</v>
      </c>
      <c r="E358" s="271" t="s">
        <v>1</v>
      </c>
      <c r="F358" s="272" t="s">
        <v>161</v>
      </c>
      <c r="G358" s="270"/>
      <c r="H358" s="273">
        <v>15.390000000000001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9" t="s">
        <v>158</v>
      </c>
      <c r="AU358" s="279" t="s">
        <v>91</v>
      </c>
      <c r="AV358" s="15" t="s">
        <v>153</v>
      </c>
      <c r="AW358" s="15" t="s">
        <v>39</v>
      </c>
      <c r="AX358" s="15" t="s">
        <v>87</v>
      </c>
      <c r="AY358" s="279" t="s">
        <v>145</v>
      </c>
    </row>
    <row r="359" s="2" customFormat="1" ht="16.5" customHeight="1">
      <c r="A359" s="40"/>
      <c r="B359" s="41"/>
      <c r="C359" s="292" t="s">
        <v>360</v>
      </c>
      <c r="D359" s="292" t="s">
        <v>347</v>
      </c>
      <c r="E359" s="293" t="s">
        <v>361</v>
      </c>
      <c r="F359" s="294" t="s">
        <v>362</v>
      </c>
      <c r="G359" s="295" t="s">
        <v>207</v>
      </c>
      <c r="H359" s="296">
        <v>16.928999999999998</v>
      </c>
      <c r="I359" s="297"/>
      <c r="J359" s="298">
        <f>ROUND(I359*H359,2)</f>
        <v>0</v>
      </c>
      <c r="K359" s="294" t="s">
        <v>1</v>
      </c>
      <c r="L359" s="299"/>
      <c r="M359" s="300" t="s">
        <v>1</v>
      </c>
      <c r="N359" s="301" t="s">
        <v>48</v>
      </c>
      <c r="O359" s="93"/>
      <c r="P359" s="237">
        <f>O359*H359</f>
        <v>0</v>
      </c>
      <c r="Q359" s="237">
        <v>0</v>
      </c>
      <c r="R359" s="237">
        <f>Q359*H359</f>
        <v>0</v>
      </c>
      <c r="S359" s="237">
        <v>0</v>
      </c>
      <c r="T359" s="238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39" t="s">
        <v>198</v>
      </c>
      <c r="AT359" s="239" t="s">
        <v>347</v>
      </c>
      <c r="AU359" s="239" t="s">
        <v>91</v>
      </c>
      <c r="AY359" s="18" t="s">
        <v>145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8" t="s">
        <v>87</v>
      </c>
      <c r="BK359" s="240">
        <f>ROUND(I359*H359,2)</f>
        <v>0</v>
      </c>
      <c r="BL359" s="18" t="s">
        <v>153</v>
      </c>
      <c r="BM359" s="239" t="s">
        <v>363</v>
      </c>
    </row>
    <row r="360" s="2" customFormat="1">
      <c r="A360" s="40"/>
      <c r="B360" s="41"/>
      <c r="C360" s="42"/>
      <c r="D360" s="241" t="s">
        <v>154</v>
      </c>
      <c r="E360" s="42"/>
      <c r="F360" s="242" t="s">
        <v>362</v>
      </c>
      <c r="G360" s="42"/>
      <c r="H360" s="42"/>
      <c r="I360" s="243"/>
      <c r="J360" s="42"/>
      <c r="K360" s="42"/>
      <c r="L360" s="46"/>
      <c r="M360" s="244"/>
      <c r="N360" s="245"/>
      <c r="O360" s="93"/>
      <c r="P360" s="93"/>
      <c r="Q360" s="93"/>
      <c r="R360" s="93"/>
      <c r="S360" s="93"/>
      <c r="T360" s="94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154</v>
      </c>
      <c r="AU360" s="18" t="s">
        <v>91</v>
      </c>
    </row>
    <row r="361" s="13" customFormat="1">
      <c r="A361" s="13"/>
      <c r="B361" s="248"/>
      <c r="C361" s="249"/>
      <c r="D361" s="241" t="s">
        <v>158</v>
      </c>
      <c r="E361" s="250" t="s">
        <v>1</v>
      </c>
      <c r="F361" s="251" t="s">
        <v>344</v>
      </c>
      <c r="G361" s="249"/>
      <c r="H361" s="250" t="s">
        <v>1</v>
      </c>
      <c r="I361" s="252"/>
      <c r="J361" s="249"/>
      <c r="K361" s="249"/>
      <c r="L361" s="253"/>
      <c r="M361" s="254"/>
      <c r="N361" s="255"/>
      <c r="O361" s="255"/>
      <c r="P361" s="255"/>
      <c r="Q361" s="255"/>
      <c r="R361" s="255"/>
      <c r="S361" s="255"/>
      <c r="T361" s="25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7" t="s">
        <v>158</v>
      </c>
      <c r="AU361" s="257" t="s">
        <v>91</v>
      </c>
      <c r="AV361" s="13" t="s">
        <v>87</v>
      </c>
      <c r="AW361" s="13" t="s">
        <v>39</v>
      </c>
      <c r="AX361" s="13" t="s">
        <v>83</v>
      </c>
      <c r="AY361" s="257" t="s">
        <v>145</v>
      </c>
    </row>
    <row r="362" s="14" customFormat="1">
      <c r="A362" s="14"/>
      <c r="B362" s="258"/>
      <c r="C362" s="259"/>
      <c r="D362" s="241" t="s">
        <v>158</v>
      </c>
      <c r="E362" s="260" t="s">
        <v>1</v>
      </c>
      <c r="F362" s="261" t="s">
        <v>364</v>
      </c>
      <c r="G362" s="259"/>
      <c r="H362" s="262">
        <v>16.928999999999998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8" t="s">
        <v>158</v>
      </c>
      <c r="AU362" s="268" t="s">
        <v>91</v>
      </c>
      <c r="AV362" s="14" t="s">
        <v>91</v>
      </c>
      <c r="AW362" s="14" t="s">
        <v>39</v>
      </c>
      <c r="AX362" s="14" t="s">
        <v>83</v>
      </c>
      <c r="AY362" s="268" t="s">
        <v>145</v>
      </c>
    </row>
    <row r="363" s="15" customFormat="1">
      <c r="A363" s="15"/>
      <c r="B363" s="269"/>
      <c r="C363" s="270"/>
      <c r="D363" s="241" t="s">
        <v>158</v>
      </c>
      <c r="E363" s="271" t="s">
        <v>1</v>
      </c>
      <c r="F363" s="272" t="s">
        <v>161</v>
      </c>
      <c r="G363" s="270"/>
      <c r="H363" s="273">
        <v>16.928999999999998</v>
      </c>
      <c r="I363" s="274"/>
      <c r="J363" s="270"/>
      <c r="K363" s="270"/>
      <c r="L363" s="275"/>
      <c r="M363" s="276"/>
      <c r="N363" s="277"/>
      <c r="O363" s="277"/>
      <c r="P363" s="277"/>
      <c r="Q363" s="277"/>
      <c r="R363" s="277"/>
      <c r="S363" s="277"/>
      <c r="T363" s="27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9" t="s">
        <v>158</v>
      </c>
      <c r="AU363" s="279" t="s">
        <v>91</v>
      </c>
      <c r="AV363" s="15" t="s">
        <v>153</v>
      </c>
      <c r="AW363" s="15" t="s">
        <v>39</v>
      </c>
      <c r="AX363" s="15" t="s">
        <v>87</v>
      </c>
      <c r="AY363" s="279" t="s">
        <v>145</v>
      </c>
    </row>
    <row r="364" s="2" customFormat="1" ht="24.15" customHeight="1">
      <c r="A364" s="40"/>
      <c r="B364" s="41"/>
      <c r="C364" s="228" t="s">
        <v>365</v>
      </c>
      <c r="D364" s="228" t="s">
        <v>148</v>
      </c>
      <c r="E364" s="229" t="s">
        <v>366</v>
      </c>
      <c r="F364" s="230" t="s">
        <v>367</v>
      </c>
      <c r="G364" s="231" t="s">
        <v>265</v>
      </c>
      <c r="H364" s="232">
        <v>112</v>
      </c>
      <c r="I364" s="233"/>
      <c r="J364" s="234">
        <f>ROUND(I364*H364,2)</f>
        <v>0</v>
      </c>
      <c r="K364" s="230" t="s">
        <v>152</v>
      </c>
      <c r="L364" s="46"/>
      <c r="M364" s="235" t="s">
        <v>1</v>
      </c>
      <c r="N364" s="236" t="s">
        <v>48</v>
      </c>
      <c r="O364" s="93"/>
      <c r="P364" s="237">
        <f>O364*H364</f>
        <v>0</v>
      </c>
      <c r="Q364" s="237">
        <v>0</v>
      </c>
      <c r="R364" s="237">
        <f>Q364*H364</f>
        <v>0</v>
      </c>
      <c r="S364" s="237">
        <v>0</v>
      </c>
      <c r="T364" s="238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39" t="s">
        <v>153</v>
      </c>
      <c r="AT364" s="239" t="s">
        <v>148</v>
      </c>
      <c r="AU364" s="239" t="s">
        <v>91</v>
      </c>
      <c r="AY364" s="18" t="s">
        <v>145</v>
      </c>
      <c r="BE364" s="240">
        <f>IF(N364="základní",J364,0)</f>
        <v>0</v>
      </c>
      <c r="BF364" s="240">
        <f>IF(N364="snížená",J364,0)</f>
        <v>0</v>
      </c>
      <c r="BG364" s="240">
        <f>IF(N364="zákl. přenesená",J364,0)</f>
        <v>0</v>
      </c>
      <c r="BH364" s="240">
        <f>IF(N364="sníž. přenesená",J364,0)</f>
        <v>0</v>
      </c>
      <c r="BI364" s="240">
        <f>IF(N364="nulová",J364,0)</f>
        <v>0</v>
      </c>
      <c r="BJ364" s="18" t="s">
        <v>87</v>
      </c>
      <c r="BK364" s="240">
        <f>ROUND(I364*H364,2)</f>
        <v>0</v>
      </c>
      <c r="BL364" s="18" t="s">
        <v>153</v>
      </c>
      <c r="BM364" s="239" t="s">
        <v>368</v>
      </c>
    </row>
    <row r="365" s="2" customFormat="1">
      <c r="A365" s="40"/>
      <c r="B365" s="41"/>
      <c r="C365" s="42"/>
      <c r="D365" s="241" t="s">
        <v>154</v>
      </c>
      <c r="E365" s="42"/>
      <c r="F365" s="242" t="s">
        <v>369</v>
      </c>
      <c r="G365" s="42"/>
      <c r="H365" s="42"/>
      <c r="I365" s="243"/>
      <c r="J365" s="42"/>
      <c r="K365" s="42"/>
      <c r="L365" s="46"/>
      <c r="M365" s="244"/>
      <c r="N365" s="245"/>
      <c r="O365" s="93"/>
      <c r="P365" s="93"/>
      <c r="Q365" s="93"/>
      <c r="R365" s="93"/>
      <c r="S365" s="93"/>
      <c r="T365" s="94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154</v>
      </c>
      <c r="AU365" s="18" t="s">
        <v>91</v>
      </c>
    </row>
    <row r="366" s="2" customFormat="1">
      <c r="A366" s="40"/>
      <c r="B366" s="41"/>
      <c r="C366" s="42"/>
      <c r="D366" s="246" t="s">
        <v>156</v>
      </c>
      <c r="E366" s="42"/>
      <c r="F366" s="247" t="s">
        <v>370</v>
      </c>
      <c r="G366" s="42"/>
      <c r="H366" s="42"/>
      <c r="I366" s="243"/>
      <c r="J366" s="42"/>
      <c r="K366" s="42"/>
      <c r="L366" s="46"/>
      <c r="M366" s="244"/>
      <c r="N366" s="245"/>
      <c r="O366" s="93"/>
      <c r="P366" s="93"/>
      <c r="Q366" s="93"/>
      <c r="R366" s="93"/>
      <c r="S366" s="93"/>
      <c r="T366" s="94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156</v>
      </c>
      <c r="AU366" s="18" t="s">
        <v>91</v>
      </c>
    </row>
    <row r="367" s="13" customFormat="1">
      <c r="A367" s="13"/>
      <c r="B367" s="248"/>
      <c r="C367" s="249"/>
      <c r="D367" s="241" t="s">
        <v>158</v>
      </c>
      <c r="E367" s="250" t="s">
        <v>1</v>
      </c>
      <c r="F367" s="251" t="s">
        <v>273</v>
      </c>
      <c r="G367" s="249"/>
      <c r="H367" s="250" t="s">
        <v>1</v>
      </c>
      <c r="I367" s="252"/>
      <c r="J367" s="249"/>
      <c r="K367" s="249"/>
      <c r="L367" s="253"/>
      <c r="M367" s="254"/>
      <c r="N367" s="255"/>
      <c r="O367" s="255"/>
      <c r="P367" s="255"/>
      <c r="Q367" s="255"/>
      <c r="R367" s="255"/>
      <c r="S367" s="255"/>
      <c r="T367" s="25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158</v>
      </c>
      <c r="AU367" s="257" t="s">
        <v>91</v>
      </c>
      <c r="AV367" s="13" t="s">
        <v>87</v>
      </c>
      <c r="AW367" s="13" t="s">
        <v>39</v>
      </c>
      <c r="AX367" s="13" t="s">
        <v>83</v>
      </c>
      <c r="AY367" s="257" t="s">
        <v>145</v>
      </c>
    </row>
    <row r="368" s="14" customFormat="1">
      <c r="A368" s="14"/>
      <c r="B368" s="258"/>
      <c r="C368" s="259"/>
      <c r="D368" s="241" t="s">
        <v>158</v>
      </c>
      <c r="E368" s="260" t="s">
        <v>1</v>
      </c>
      <c r="F368" s="261" t="s">
        <v>274</v>
      </c>
      <c r="G368" s="259"/>
      <c r="H368" s="262">
        <v>112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8" t="s">
        <v>158</v>
      </c>
      <c r="AU368" s="268" t="s">
        <v>91</v>
      </c>
      <c r="AV368" s="14" t="s">
        <v>91</v>
      </c>
      <c r="AW368" s="14" t="s">
        <v>39</v>
      </c>
      <c r="AX368" s="14" t="s">
        <v>83</v>
      </c>
      <c r="AY368" s="268" t="s">
        <v>145</v>
      </c>
    </row>
    <row r="369" s="15" customFormat="1">
      <c r="A369" s="15"/>
      <c r="B369" s="269"/>
      <c r="C369" s="270"/>
      <c r="D369" s="241" t="s">
        <v>158</v>
      </c>
      <c r="E369" s="271" t="s">
        <v>1</v>
      </c>
      <c r="F369" s="272" t="s">
        <v>161</v>
      </c>
      <c r="G369" s="270"/>
      <c r="H369" s="273">
        <v>112</v>
      </c>
      <c r="I369" s="274"/>
      <c r="J369" s="270"/>
      <c r="K369" s="270"/>
      <c r="L369" s="275"/>
      <c r="M369" s="276"/>
      <c r="N369" s="277"/>
      <c r="O369" s="277"/>
      <c r="P369" s="277"/>
      <c r="Q369" s="277"/>
      <c r="R369" s="277"/>
      <c r="S369" s="277"/>
      <c r="T369" s="278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9" t="s">
        <v>158</v>
      </c>
      <c r="AU369" s="279" t="s">
        <v>91</v>
      </c>
      <c r="AV369" s="15" t="s">
        <v>153</v>
      </c>
      <c r="AW369" s="15" t="s">
        <v>39</v>
      </c>
      <c r="AX369" s="15" t="s">
        <v>87</v>
      </c>
      <c r="AY369" s="279" t="s">
        <v>145</v>
      </c>
    </row>
    <row r="370" s="2" customFormat="1" ht="16.5" customHeight="1">
      <c r="A370" s="40"/>
      <c r="B370" s="41"/>
      <c r="C370" s="292" t="s">
        <v>371</v>
      </c>
      <c r="D370" s="292" t="s">
        <v>347</v>
      </c>
      <c r="E370" s="293" t="s">
        <v>372</v>
      </c>
      <c r="F370" s="294" t="s">
        <v>373</v>
      </c>
      <c r="G370" s="295" t="s">
        <v>331</v>
      </c>
      <c r="H370" s="296">
        <v>201.59999999999999</v>
      </c>
      <c r="I370" s="297"/>
      <c r="J370" s="298">
        <f>ROUND(I370*H370,2)</f>
        <v>0</v>
      </c>
      <c r="K370" s="294" t="s">
        <v>1</v>
      </c>
      <c r="L370" s="299"/>
      <c r="M370" s="300" t="s">
        <v>1</v>
      </c>
      <c r="N370" s="301" t="s">
        <v>48</v>
      </c>
      <c r="O370" s="93"/>
      <c r="P370" s="237">
        <f>O370*H370</f>
        <v>0</v>
      </c>
      <c r="Q370" s="237">
        <v>0</v>
      </c>
      <c r="R370" s="237">
        <f>Q370*H370</f>
        <v>0</v>
      </c>
      <c r="S370" s="237">
        <v>0</v>
      </c>
      <c r="T370" s="23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9" t="s">
        <v>198</v>
      </c>
      <c r="AT370" s="239" t="s">
        <v>347</v>
      </c>
      <c r="AU370" s="239" t="s">
        <v>91</v>
      </c>
      <c r="AY370" s="18" t="s">
        <v>145</v>
      </c>
      <c r="BE370" s="240">
        <f>IF(N370="základní",J370,0)</f>
        <v>0</v>
      </c>
      <c r="BF370" s="240">
        <f>IF(N370="snížená",J370,0)</f>
        <v>0</v>
      </c>
      <c r="BG370" s="240">
        <f>IF(N370="zákl. přenesená",J370,0)</f>
        <v>0</v>
      </c>
      <c r="BH370" s="240">
        <f>IF(N370="sníž. přenesená",J370,0)</f>
        <v>0</v>
      </c>
      <c r="BI370" s="240">
        <f>IF(N370="nulová",J370,0)</f>
        <v>0</v>
      </c>
      <c r="BJ370" s="18" t="s">
        <v>87</v>
      </c>
      <c r="BK370" s="240">
        <f>ROUND(I370*H370,2)</f>
        <v>0</v>
      </c>
      <c r="BL370" s="18" t="s">
        <v>153</v>
      </c>
      <c r="BM370" s="239" t="s">
        <v>374</v>
      </c>
    </row>
    <row r="371" s="2" customFormat="1">
      <c r="A371" s="40"/>
      <c r="B371" s="41"/>
      <c r="C371" s="42"/>
      <c r="D371" s="241" t="s">
        <v>154</v>
      </c>
      <c r="E371" s="42"/>
      <c r="F371" s="242" t="s">
        <v>373</v>
      </c>
      <c r="G371" s="42"/>
      <c r="H371" s="42"/>
      <c r="I371" s="243"/>
      <c r="J371" s="42"/>
      <c r="K371" s="42"/>
      <c r="L371" s="46"/>
      <c r="M371" s="244"/>
      <c r="N371" s="245"/>
      <c r="O371" s="93"/>
      <c r="P371" s="93"/>
      <c r="Q371" s="93"/>
      <c r="R371" s="93"/>
      <c r="S371" s="93"/>
      <c r="T371" s="94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154</v>
      </c>
      <c r="AU371" s="18" t="s">
        <v>91</v>
      </c>
    </row>
    <row r="372" s="13" customFormat="1">
      <c r="A372" s="13"/>
      <c r="B372" s="248"/>
      <c r="C372" s="249"/>
      <c r="D372" s="241" t="s">
        <v>158</v>
      </c>
      <c r="E372" s="250" t="s">
        <v>1</v>
      </c>
      <c r="F372" s="251" t="s">
        <v>273</v>
      </c>
      <c r="G372" s="249"/>
      <c r="H372" s="250" t="s">
        <v>1</v>
      </c>
      <c r="I372" s="252"/>
      <c r="J372" s="249"/>
      <c r="K372" s="249"/>
      <c r="L372" s="253"/>
      <c r="M372" s="254"/>
      <c r="N372" s="255"/>
      <c r="O372" s="255"/>
      <c r="P372" s="255"/>
      <c r="Q372" s="255"/>
      <c r="R372" s="255"/>
      <c r="S372" s="255"/>
      <c r="T372" s="25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7" t="s">
        <v>158</v>
      </c>
      <c r="AU372" s="257" t="s">
        <v>91</v>
      </c>
      <c r="AV372" s="13" t="s">
        <v>87</v>
      </c>
      <c r="AW372" s="13" t="s">
        <v>39</v>
      </c>
      <c r="AX372" s="13" t="s">
        <v>83</v>
      </c>
      <c r="AY372" s="257" t="s">
        <v>145</v>
      </c>
    </row>
    <row r="373" s="14" customFormat="1">
      <c r="A373" s="14"/>
      <c r="B373" s="258"/>
      <c r="C373" s="259"/>
      <c r="D373" s="241" t="s">
        <v>158</v>
      </c>
      <c r="E373" s="260" t="s">
        <v>1</v>
      </c>
      <c r="F373" s="261" t="s">
        <v>375</v>
      </c>
      <c r="G373" s="259"/>
      <c r="H373" s="262">
        <v>201.59999999999999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8" t="s">
        <v>158</v>
      </c>
      <c r="AU373" s="268" t="s">
        <v>91</v>
      </c>
      <c r="AV373" s="14" t="s">
        <v>91</v>
      </c>
      <c r="AW373" s="14" t="s">
        <v>39</v>
      </c>
      <c r="AX373" s="14" t="s">
        <v>83</v>
      </c>
      <c r="AY373" s="268" t="s">
        <v>145</v>
      </c>
    </row>
    <row r="374" s="15" customFormat="1">
      <c r="A374" s="15"/>
      <c r="B374" s="269"/>
      <c r="C374" s="270"/>
      <c r="D374" s="241" t="s">
        <v>158</v>
      </c>
      <c r="E374" s="271" t="s">
        <v>1</v>
      </c>
      <c r="F374" s="272" t="s">
        <v>161</v>
      </c>
      <c r="G374" s="270"/>
      <c r="H374" s="273">
        <v>201.59999999999999</v>
      </c>
      <c r="I374" s="274"/>
      <c r="J374" s="270"/>
      <c r="K374" s="270"/>
      <c r="L374" s="275"/>
      <c r="M374" s="276"/>
      <c r="N374" s="277"/>
      <c r="O374" s="277"/>
      <c r="P374" s="277"/>
      <c r="Q374" s="277"/>
      <c r="R374" s="277"/>
      <c r="S374" s="277"/>
      <c r="T374" s="27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9" t="s">
        <v>158</v>
      </c>
      <c r="AU374" s="279" t="s">
        <v>91</v>
      </c>
      <c r="AV374" s="15" t="s">
        <v>153</v>
      </c>
      <c r="AW374" s="15" t="s">
        <v>39</v>
      </c>
      <c r="AX374" s="15" t="s">
        <v>87</v>
      </c>
      <c r="AY374" s="279" t="s">
        <v>145</v>
      </c>
    </row>
    <row r="375" s="2" customFormat="1" ht="24.15" customHeight="1">
      <c r="A375" s="40"/>
      <c r="B375" s="41"/>
      <c r="C375" s="228" t="s">
        <v>376</v>
      </c>
      <c r="D375" s="228" t="s">
        <v>148</v>
      </c>
      <c r="E375" s="229" t="s">
        <v>377</v>
      </c>
      <c r="F375" s="230" t="s">
        <v>378</v>
      </c>
      <c r="G375" s="231" t="s">
        <v>265</v>
      </c>
      <c r="H375" s="232">
        <v>152.952</v>
      </c>
      <c r="I375" s="233"/>
      <c r="J375" s="234">
        <f>ROUND(I375*H375,2)</f>
        <v>0</v>
      </c>
      <c r="K375" s="230" t="s">
        <v>152</v>
      </c>
      <c r="L375" s="46"/>
      <c r="M375" s="235" t="s">
        <v>1</v>
      </c>
      <c r="N375" s="236" t="s">
        <v>48</v>
      </c>
      <c r="O375" s="93"/>
      <c r="P375" s="237">
        <f>O375*H375</f>
        <v>0</v>
      </c>
      <c r="Q375" s="237">
        <v>0</v>
      </c>
      <c r="R375" s="237">
        <f>Q375*H375</f>
        <v>0</v>
      </c>
      <c r="S375" s="237">
        <v>0</v>
      </c>
      <c r="T375" s="238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9" t="s">
        <v>153</v>
      </c>
      <c r="AT375" s="239" t="s">
        <v>148</v>
      </c>
      <c r="AU375" s="239" t="s">
        <v>91</v>
      </c>
      <c r="AY375" s="18" t="s">
        <v>145</v>
      </c>
      <c r="BE375" s="240">
        <f>IF(N375="základní",J375,0)</f>
        <v>0</v>
      </c>
      <c r="BF375" s="240">
        <f>IF(N375="snížená",J375,0)</f>
        <v>0</v>
      </c>
      <c r="BG375" s="240">
        <f>IF(N375="zákl. přenesená",J375,0)</f>
        <v>0</v>
      </c>
      <c r="BH375" s="240">
        <f>IF(N375="sníž. přenesená",J375,0)</f>
        <v>0</v>
      </c>
      <c r="BI375" s="240">
        <f>IF(N375="nulová",J375,0)</f>
        <v>0</v>
      </c>
      <c r="BJ375" s="18" t="s">
        <v>87</v>
      </c>
      <c r="BK375" s="240">
        <f>ROUND(I375*H375,2)</f>
        <v>0</v>
      </c>
      <c r="BL375" s="18" t="s">
        <v>153</v>
      </c>
      <c r="BM375" s="239" t="s">
        <v>379</v>
      </c>
    </row>
    <row r="376" s="2" customFormat="1">
      <c r="A376" s="40"/>
      <c r="B376" s="41"/>
      <c r="C376" s="42"/>
      <c r="D376" s="241" t="s">
        <v>154</v>
      </c>
      <c r="E376" s="42"/>
      <c r="F376" s="242" t="s">
        <v>380</v>
      </c>
      <c r="G376" s="42"/>
      <c r="H376" s="42"/>
      <c r="I376" s="243"/>
      <c r="J376" s="42"/>
      <c r="K376" s="42"/>
      <c r="L376" s="46"/>
      <c r="M376" s="244"/>
      <c r="N376" s="245"/>
      <c r="O376" s="93"/>
      <c r="P376" s="93"/>
      <c r="Q376" s="93"/>
      <c r="R376" s="93"/>
      <c r="S376" s="93"/>
      <c r="T376" s="94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154</v>
      </c>
      <c r="AU376" s="18" t="s">
        <v>91</v>
      </c>
    </row>
    <row r="377" s="2" customFormat="1">
      <c r="A377" s="40"/>
      <c r="B377" s="41"/>
      <c r="C377" s="42"/>
      <c r="D377" s="246" t="s">
        <v>156</v>
      </c>
      <c r="E377" s="42"/>
      <c r="F377" s="247" t="s">
        <v>381</v>
      </c>
      <c r="G377" s="42"/>
      <c r="H377" s="42"/>
      <c r="I377" s="243"/>
      <c r="J377" s="42"/>
      <c r="K377" s="42"/>
      <c r="L377" s="46"/>
      <c r="M377" s="244"/>
      <c r="N377" s="245"/>
      <c r="O377" s="93"/>
      <c r="P377" s="93"/>
      <c r="Q377" s="93"/>
      <c r="R377" s="93"/>
      <c r="S377" s="93"/>
      <c r="T377" s="94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156</v>
      </c>
      <c r="AU377" s="18" t="s">
        <v>91</v>
      </c>
    </row>
    <row r="378" s="13" customFormat="1">
      <c r="A378" s="13"/>
      <c r="B378" s="248"/>
      <c r="C378" s="249"/>
      <c r="D378" s="241" t="s">
        <v>158</v>
      </c>
      <c r="E378" s="250" t="s">
        <v>1</v>
      </c>
      <c r="F378" s="251" t="s">
        <v>382</v>
      </c>
      <c r="G378" s="249"/>
      <c r="H378" s="250" t="s">
        <v>1</v>
      </c>
      <c r="I378" s="252"/>
      <c r="J378" s="249"/>
      <c r="K378" s="249"/>
      <c r="L378" s="253"/>
      <c r="M378" s="254"/>
      <c r="N378" s="255"/>
      <c r="O378" s="255"/>
      <c r="P378" s="255"/>
      <c r="Q378" s="255"/>
      <c r="R378" s="255"/>
      <c r="S378" s="255"/>
      <c r="T378" s="25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7" t="s">
        <v>158</v>
      </c>
      <c r="AU378" s="257" t="s">
        <v>91</v>
      </c>
      <c r="AV378" s="13" t="s">
        <v>87</v>
      </c>
      <c r="AW378" s="13" t="s">
        <v>39</v>
      </c>
      <c r="AX378" s="13" t="s">
        <v>83</v>
      </c>
      <c r="AY378" s="257" t="s">
        <v>145</v>
      </c>
    </row>
    <row r="379" s="14" customFormat="1">
      <c r="A379" s="14"/>
      <c r="B379" s="258"/>
      <c r="C379" s="259"/>
      <c r="D379" s="241" t="s">
        <v>158</v>
      </c>
      <c r="E379" s="260" t="s">
        <v>1</v>
      </c>
      <c r="F379" s="261" t="s">
        <v>383</v>
      </c>
      <c r="G379" s="259"/>
      <c r="H379" s="262">
        <v>4.5380000000000003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8" t="s">
        <v>158</v>
      </c>
      <c r="AU379" s="268" t="s">
        <v>91</v>
      </c>
      <c r="AV379" s="14" t="s">
        <v>91</v>
      </c>
      <c r="AW379" s="14" t="s">
        <v>39</v>
      </c>
      <c r="AX379" s="14" t="s">
        <v>83</v>
      </c>
      <c r="AY379" s="268" t="s">
        <v>145</v>
      </c>
    </row>
    <row r="380" s="13" customFormat="1">
      <c r="A380" s="13"/>
      <c r="B380" s="248"/>
      <c r="C380" s="249"/>
      <c r="D380" s="241" t="s">
        <v>158</v>
      </c>
      <c r="E380" s="250" t="s">
        <v>1</v>
      </c>
      <c r="F380" s="251" t="s">
        <v>384</v>
      </c>
      <c r="G380" s="249"/>
      <c r="H380" s="250" t="s">
        <v>1</v>
      </c>
      <c r="I380" s="252"/>
      <c r="J380" s="249"/>
      <c r="K380" s="249"/>
      <c r="L380" s="253"/>
      <c r="M380" s="254"/>
      <c r="N380" s="255"/>
      <c r="O380" s="255"/>
      <c r="P380" s="255"/>
      <c r="Q380" s="255"/>
      <c r="R380" s="255"/>
      <c r="S380" s="255"/>
      <c r="T380" s="25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7" t="s">
        <v>158</v>
      </c>
      <c r="AU380" s="257" t="s">
        <v>91</v>
      </c>
      <c r="AV380" s="13" t="s">
        <v>87</v>
      </c>
      <c r="AW380" s="13" t="s">
        <v>39</v>
      </c>
      <c r="AX380" s="13" t="s">
        <v>83</v>
      </c>
      <c r="AY380" s="257" t="s">
        <v>145</v>
      </c>
    </row>
    <row r="381" s="14" customFormat="1">
      <c r="A381" s="14"/>
      <c r="B381" s="258"/>
      <c r="C381" s="259"/>
      <c r="D381" s="241" t="s">
        <v>158</v>
      </c>
      <c r="E381" s="260" t="s">
        <v>1</v>
      </c>
      <c r="F381" s="261" t="s">
        <v>385</v>
      </c>
      <c r="G381" s="259"/>
      <c r="H381" s="262">
        <v>34.426000000000002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8" t="s">
        <v>158</v>
      </c>
      <c r="AU381" s="268" t="s">
        <v>91</v>
      </c>
      <c r="AV381" s="14" t="s">
        <v>91</v>
      </c>
      <c r="AW381" s="14" t="s">
        <v>39</v>
      </c>
      <c r="AX381" s="14" t="s">
        <v>83</v>
      </c>
      <c r="AY381" s="268" t="s">
        <v>145</v>
      </c>
    </row>
    <row r="382" s="13" customFormat="1">
      <c r="A382" s="13"/>
      <c r="B382" s="248"/>
      <c r="C382" s="249"/>
      <c r="D382" s="241" t="s">
        <v>158</v>
      </c>
      <c r="E382" s="250" t="s">
        <v>1</v>
      </c>
      <c r="F382" s="251" t="s">
        <v>386</v>
      </c>
      <c r="G382" s="249"/>
      <c r="H382" s="250" t="s">
        <v>1</v>
      </c>
      <c r="I382" s="252"/>
      <c r="J382" s="249"/>
      <c r="K382" s="249"/>
      <c r="L382" s="253"/>
      <c r="M382" s="254"/>
      <c r="N382" s="255"/>
      <c r="O382" s="255"/>
      <c r="P382" s="255"/>
      <c r="Q382" s="255"/>
      <c r="R382" s="255"/>
      <c r="S382" s="255"/>
      <c r="T382" s="25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7" t="s">
        <v>158</v>
      </c>
      <c r="AU382" s="257" t="s">
        <v>91</v>
      </c>
      <c r="AV382" s="13" t="s">
        <v>87</v>
      </c>
      <c r="AW382" s="13" t="s">
        <v>39</v>
      </c>
      <c r="AX382" s="13" t="s">
        <v>83</v>
      </c>
      <c r="AY382" s="257" t="s">
        <v>145</v>
      </c>
    </row>
    <row r="383" s="14" customFormat="1">
      <c r="A383" s="14"/>
      <c r="B383" s="258"/>
      <c r="C383" s="259"/>
      <c r="D383" s="241" t="s">
        <v>158</v>
      </c>
      <c r="E383" s="260" t="s">
        <v>1</v>
      </c>
      <c r="F383" s="261" t="s">
        <v>387</v>
      </c>
      <c r="G383" s="259"/>
      <c r="H383" s="262">
        <v>37.072000000000003</v>
      </c>
      <c r="I383" s="263"/>
      <c r="J383" s="259"/>
      <c r="K383" s="259"/>
      <c r="L383" s="264"/>
      <c r="M383" s="265"/>
      <c r="N383" s="266"/>
      <c r="O383" s="266"/>
      <c r="P383" s="266"/>
      <c r="Q383" s="266"/>
      <c r="R383" s="266"/>
      <c r="S383" s="266"/>
      <c r="T383" s="26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8" t="s">
        <v>158</v>
      </c>
      <c r="AU383" s="268" t="s">
        <v>91</v>
      </c>
      <c r="AV383" s="14" t="s">
        <v>91</v>
      </c>
      <c r="AW383" s="14" t="s">
        <v>39</v>
      </c>
      <c r="AX383" s="14" t="s">
        <v>83</v>
      </c>
      <c r="AY383" s="268" t="s">
        <v>145</v>
      </c>
    </row>
    <row r="384" s="13" customFormat="1">
      <c r="A384" s="13"/>
      <c r="B384" s="248"/>
      <c r="C384" s="249"/>
      <c r="D384" s="241" t="s">
        <v>158</v>
      </c>
      <c r="E384" s="250" t="s">
        <v>1</v>
      </c>
      <c r="F384" s="251" t="s">
        <v>388</v>
      </c>
      <c r="G384" s="249"/>
      <c r="H384" s="250" t="s">
        <v>1</v>
      </c>
      <c r="I384" s="252"/>
      <c r="J384" s="249"/>
      <c r="K384" s="249"/>
      <c r="L384" s="253"/>
      <c r="M384" s="254"/>
      <c r="N384" s="255"/>
      <c r="O384" s="255"/>
      <c r="P384" s="255"/>
      <c r="Q384" s="255"/>
      <c r="R384" s="255"/>
      <c r="S384" s="255"/>
      <c r="T384" s="25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7" t="s">
        <v>158</v>
      </c>
      <c r="AU384" s="257" t="s">
        <v>91</v>
      </c>
      <c r="AV384" s="13" t="s">
        <v>87</v>
      </c>
      <c r="AW384" s="13" t="s">
        <v>39</v>
      </c>
      <c r="AX384" s="13" t="s">
        <v>83</v>
      </c>
      <c r="AY384" s="257" t="s">
        <v>145</v>
      </c>
    </row>
    <row r="385" s="14" customFormat="1">
      <c r="A385" s="14"/>
      <c r="B385" s="258"/>
      <c r="C385" s="259"/>
      <c r="D385" s="241" t="s">
        <v>158</v>
      </c>
      <c r="E385" s="260" t="s">
        <v>1</v>
      </c>
      <c r="F385" s="261" t="s">
        <v>389</v>
      </c>
      <c r="G385" s="259"/>
      <c r="H385" s="262">
        <v>76.915999999999997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8" t="s">
        <v>158</v>
      </c>
      <c r="AU385" s="268" t="s">
        <v>91</v>
      </c>
      <c r="AV385" s="14" t="s">
        <v>91</v>
      </c>
      <c r="AW385" s="14" t="s">
        <v>39</v>
      </c>
      <c r="AX385" s="14" t="s">
        <v>83</v>
      </c>
      <c r="AY385" s="268" t="s">
        <v>145</v>
      </c>
    </row>
    <row r="386" s="15" customFormat="1">
      <c r="A386" s="15"/>
      <c r="B386" s="269"/>
      <c r="C386" s="270"/>
      <c r="D386" s="241" t="s">
        <v>158</v>
      </c>
      <c r="E386" s="271" t="s">
        <v>1</v>
      </c>
      <c r="F386" s="272" t="s">
        <v>161</v>
      </c>
      <c r="G386" s="270"/>
      <c r="H386" s="273">
        <v>152.952</v>
      </c>
      <c r="I386" s="274"/>
      <c r="J386" s="270"/>
      <c r="K386" s="270"/>
      <c r="L386" s="275"/>
      <c r="M386" s="276"/>
      <c r="N386" s="277"/>
      <c r="O386" s="277"/>
      <c r="P386" s="277"/>
      <c r="Q386" s="277"/>
      <c r="R386" s="277"/>
      <c r="S386" s="277"/>
      <c r="T386" s="27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9" t="s">
        <v>158</v>
      </c>
      <c r="AU386" s="279" t="s">
        <v>91</v>
      </c>
      <c r="AV386" s="15" t="s">
        <v>153</v>
      </c>
      <c r="AW386" s="15" t="s">
        <v>39</v>
      </c>
      <c r="AX386" s="15" t="s">
        <v>87</v>
      </c>
      <c r="AY386" s="279" t="s">
        <v>145</v>
      </c>
    </row>
    <row r="387" s="2" customFormat="1" ht="21.75" customHeight="1">
      <c r="A387" s="40"/>
      <c r="B387" s="41"/>
      <c r="C387" s="292" t="s">
        <v>390</v>
      </c>
      <c r="D387" s="292" t="s">
        <v>347</v>
      </c>
      <c r="E387" s="293" t="s">
        <v>391</v>
      </c>
      <c r="F387" s="294" t="s">
        <v>392</v>
      </c>
      <c r="G387" s="295" t="s">
        <v>331</v>
      </c>
      <c r="H387" s="296">
        <v>275.31400000000002</v>
      </c>
      <c r="I387" s="297"/>
      <c r="J387" s="298">
        <f>ROUND(I387*H387,2)</f>
        <v>0</v>
      </c>
      <c r="K387" s="294" t="s">
        <v>1</v>
      </c>
      <c r="L387" s="299"/>
      <c r="M387" s="300" t="s">
        <v>1</v>
      </c>
      <c r="N387" s="301" t="s">
        <v>48</v>
      </c>
      <c r="O387" s="93"/>
      <c r="P387" s="237">
        <f>O387*H387</f>
        <v>0</v>
      </c>
      <c r="Q387" s="237">
        <v>0</v>
      </c>
      <c r="R387" s="237">
        <f>Q387*H387</f>
        <v>0</v>
      </c>
      <c r="S387" s="237">
        <v>0</v>
      </c>
      <c r="T387" s="238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9" t="s">
        <v>198</v>
      </c>
      <c r="AT387" s="239" t="s">
        <v>347</v>
      </c>
      <c r="AU387" s="239" t="s">
        <v>91</v>
      </c>
      <c r="AY387" s="18" t="s">
        <v>145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87</v>
      </c>
      <c r="BK387" s="240">
        <f>ROUND(I387*H387,2)</f>
        <v>0</v>
      </c>
      <c r="BL387" s="18" t="s">
        <v>153</v>
      </c>
      <c r="BM387" s="239" t="s">
        <v>393</v>
      </c>
    </row>
    <row r="388" s="2" customFormat="1">
      <c r="A388" s="40"/>
      <c r="B388" s="41"/>
      <c r="C388" s="42"/>
      <c r="D388" s="241" t="s">
        <v>154</v>
      </c>
      <c r="E388" s="42"/>
      <c r="F388" s="242" t="s">
        <v>392</v>
      </c>
      <c r="G388" s="42"/>
      <c r="H388" s="42"/>
      <c r="I388" s="243"/>
      <c r="J388" s="42"/>
      <c r="K388" s="42"/>
      <c r="L388" s="46"/>
      <c r="M388" s="244"/>
      <c r="N388" s="245"/>
      <c r="O388" s="93"/>
      <c r="P388" s="93"/>
      <c r="Q388" s="93"/>
      <c r="R388" s="93"/>
      <c r="S388" s="93"/>
      <c r="T388" s="94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8" t="s">
        <v>154</v>
      </c>
      <c r="AU388" s="18" t="s">
        <v>91</v>
      </c>
    </row>
    <row r="389" s="13" customFormat="1">
      <c r="A389" s="13"/>
      <c r="B389" s="248"/>
      <c r="C389" s="249"/>
      <c r="D389" s="241" t="s">
        <v>158</v>
      </c>
      <c r="E389" s="250" t="s">
        <v>1</v>
      </c>
      <c r="F389" s="251" t="s">
        <v>382</v>
      </c>
      <c r="G389" s="249"/>
      <c r="H389" s="250" t="s">
        <v>1</v>
      </c>
      <c r="I389" s="252"/>
      <c r="J389" s="249"/>
      <c r="K389" s="249"/>
      <c r="L389" s="253"/>
      <c r="M389" s="254"/>
      <c r="N389" s="255"/>
      <c r="O389" s="255"/>
      <c r="P389" s="255"/>
      <c r="Q389" s="255"/>
      <c r="R389" s="255"/>
      <c r="S389" s="255"/>
      <c r="T389" s="25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7" t="s">
        <v>158</v>
      </c>
      <c r="AU389" s="257" t="s">
        <v>91</v>
      </c>
      <c r="AV389" s="13" t="s">
        <v>87</v>
      </c>
      <c r="AW389" s="13" t="s">
        <v>39</v>
      </c>
      <c r="AX389" s="13" t="s">
        <v>83</v>
      </c>
      <c r="AY389" s="257" t="s">
        <v>145</v>
      </c>
    </row>
    <row r="390" s="14" customFormat="1">
      <c r="A390" s="14"/>
      <c r="B390" s="258"/>
      <c r="C390" s="259"/>
      <c r="D390" s="241" t="s">
        <v>158</v>
      </c>
      <c r="E390" s="260" t="s">
        <v>1</v>
      </c>
      <c r="F390" s="261" t="s">
        <v>383</v>
      </c>
      <c r="G390" s="259"/>
      <c r="H390" s="262">
        <v>4.5380000000000003</v>
      </c>
      <c r="I390" s="263"/>
      <c r="J390" s="259"/>
      <c r="K390" s="259"/>
      <c r="L390" s="264"/>
      <c r="M390" s="265"/>
      <c r="N390" s="266"/>
      <c r="O390" s="266"/>
      <c r="P390" s="266"/>
      <c r="Q390" s="266"/>
      <c r="R390" s="266"/>
      <c r="S390" s="266"/>
      <c r="T390" s="26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8" t="s">
        <v>158</v>
      </c>
      <c r="AU390" s="268" t="s">
        <v>91</v>
      </c>
      <c r="AV390" s="14" t="s">
        <v>91</v>
      </c>
      <c r="AW390" s="14" t="s">
        <v>39</v>
      </c>
      <c r="AX390" s="14" t="s">
        <v>83</v>
      </c>
      <c r="AY390" s="268" t="s">
        <v>145</v>
      </c>
    </row>
    <row r="391" s="13" customFormat="1">
      <c r="A391" s="13"/>
      <c r="B391" s="248"/>
      <c r="C391" s="249"/>
      <c r="D391" s="241" t="s">
        <v>158</v>
      </c>
      <c r="E391" s="250" t="s">
        <v>1</v>
      </c>
      <c r="F391" s="251" t="s">
        <v>384</v>
      </c>
      <c r="G391" s="249"/>
      <c r="H391" s="250" t="s">
        <v>1</v>
      </c>
      <c r="I391" s="252"/>
      <c r="J391" s="249"/>
      <c r="K391" s="249"/>
      <c r="L391" s="253"/>
      <c r="M391" s="254"/>
      <c r="N391" s="255"/>
      <c r="O391" s="255"/>
      <c r="P391" s="255"/>
      <c r="Q391" s="255"/>
      <c r="R391" s="255"/>
      <c r="S391" s="255"/>
      <c r="T391" s="25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7" t="s">
        <v>158</v>
      </c>
      <c r="AU391" s="257" t="s">
        <v>91</v>
      </c>
      <c r="AV391" s="13" t="s">
        <v>87</v>
      </c>
      <c r="AW391" s="13" t="s">
        <v>39</v>
      </c>
      <c r="AX391" s="13" t="s">
        <v>83</v>
      </c>
      <c r="AY391" s="257" t="s">
        <v>145</v>
      </c>
    </row>
    <row r="392" s="14" customFormat="1">
      <c r="A392" s="14"/>
      <c r="B392" s="258"/>
      <c r="C392" s="259"/>
      <c r="D392" s="241" t="s">
        <v>158</v>
      </c>
      <c r="E392" s="260" t="s">
        <v>1</v>
      </c>
      <c r="F392" s="261" t="s">
        <v>385</v>
      </c>
      <c r="G392" s="259"/>
      <c r="H392" s="262">
        <v>34.426000000000002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8" t="s">
        <v>158</v>
      </c>
      <c r="AU392" s="268" t="s">
        <v>91</v>
      </c>
      <c r="AV392" s="14" t="s">
        <v>91</v>
      </c>
      <c r="AW392" s="14" t="s">
        <v>39</v>
      </c>
      <c r="AX392" s="14" t="s">
        <v>83</v>
      </c>
      <c r="AY392" s="268" t="s">
        <v>145</v>
      </c>
    </row>
    <row r="393" s="13" customFormat="1">
      <c r="A393" s="13"/>
      <c r="B393" s="248"/>
      <c r="C393" s="249"/>
      <c r="D393" s="241" t="s">
        <v>158</v>
      </c>
      <c r="E393" s="250" t="s">
        <v>1</v>
      </c>
      <c r="F393" s="251" t="s">
        <v>386</v>
      </c>
      <c r="G393" s="249"/>
      <c r="H393" s="250" t="s">
        <v>1</v>
      </c>
      <c r="I393" s="252"/>
      <c r="J393" s="249"/>
      <c r="K393" s="249"/>
      <c r="L393" s="253"/>
      <c r="M393" s="254"/>
      <c r="N393" s="255"/>
      <c r="O393" s="255"/>
      <c r="P393" s="255"/>
      <c r="Q393" s="255"/>
      <c r="R393" s="255"/>
      <c r="S393" s="255"/>
      <c r="T393" s="25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7" t="s">
        <v>158</v>
      </c>
      <c r="AU393" s="257" t="s">
        <v>91</v>
      </c>
      <c r="AV393" s="13" t="s">
        <v>87</v>
      </c>
      <c r="AW393" s="13" t="s">
        <v>39</v>
      </c>
      <c r="AX393" s="13" t="s">
        <v>83</v>
      </c>
      <c r="AY393" s="257" t="s">
        <v>145</v>
      </c>
    </row>
    <row r="394" s="14" customFormat="1">
      <c r="A394" s="14"/>
      <c r="B394" s="258"/>
      <c r="C394" s="259"/>
      <c r="D394" s="241" t="s">
        <v>158</v>
      </c>
      <c r="E394" s="260" t="s">
        <v>1</v>
      </c>
      <c r="F394" s="261" t="s">
        <v>387</v>
      </c>
      <c r="G394" s="259"/>
      <c r="H394" s="262">
        <v>37.072000000000003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8" t="s">
        <v>158</v>
      </c>
      <c r="AU394" s="268" t="s">
        <v>91</v>
      </c>
      <c r="AV394" s="14" t="s">
        <v>91</v>
      </c>
      <c r="AW394" s="14" t="s">
        <v>39</v>
      </c>
      <c r="AX394" s="14" t="s">
        <v>83</v>
      </c>
      <c r="AY394" s="268" t="s">
        <v>145</v>
      </c>
    </row>
    <row r="395" s="13" customFormat="1">
      <c r="A395" s="13"/>
      <c r="B395" s="248"/>
      <c r="C395" s="249"/>
      <c r="D395" s="241" t="s">
        <v>158</v>
      </c>
      <c r="E395" s="250" t="s">
        <v>1</v>
      </c>
      <c r="F395" s="251" t="s">
        <v>388</v>
      </c>
      <c r="G395" s="249"/>
      <c r="H395" s="250" t="s">
        <v>1</v>
      </c>
      <c r="I395" s="252"/>
      <c r="J395" s="249"/>
      <c r="K395" s="249"/>
      <c r="L395" s="253"/>
      <c r="M395" s="254"/>
      <c r="N395" s="255"/>
      <c r="O395" s="255"/>
      <c r="P395" s="255"/>
      <c r="Q395" s="255"/>
      <c r="R395" s="255"/>
      <c r="S395" s="255"/>
      <c r="T395" s="25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7" t="s">
        <v>158</v>
      </c>
      <c r="AU395" s="257" t="s">
        <v>91</v>
      </c>
      <c r="AV395" s="13" t="s">
        <v>87</v>
      </c>
      <c r="AW395" s="13" t="s">
        <v>39</v>
      </c>
      <c r="AX395" s="13" t="s">
        <v>83</v>
      </c>
      <c r="AY395" s="257" t="s">
        <v>145</v>
      </c>
    </row>
    <row r="396" s="14" customFormat="1">
      <c r="A396" s="14"/>
      <c r="B396" s="258"/>
      <c r="C396" s="259"/>
      <c r="D396" s="241" t="s">
        <v>158</v>
      </c>
      <c r="E396" s="260" t="s">
        <v>1</v>
      </c>
      <c r="F396" s="261" t="s">
        <v>389</v>
      </c>
      <c r="G396" s="259"/>
      <c r="H396" s="262">
        <v>76.915999999999997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158</v>
      </c>
      <c r="AU396" s="268" t="s">
        <v>91</v>
      </c>
      <c r="AV396" s="14" t="s">
        <v>91</v>
      </c>
      <c r="AW396" s="14" t="s">
        <v>39</v>
      </c>
      <c r="AX396" s="14" t="s">
        <v>83</v>
      </c>
      <c r="AY396" s="268" t="s">
        <v>145</v>
      </c>
    </row>
    <row r="397" s="16" customFormat="1">
      <c r="A397" s="16"/>
      <c r="B397" s="281"/>
      <c r="C397" s="282"/>
      <c r="D397" s="241" t="s">
        <v>158</v>
      </c>
      <c r="E397" s="283" t="s">
        <v>1</v>
      </c>
      <c r="F397" s="284" t="s">
        <v>326</v>
      </c>
      <c r="G397" s="282"/>
      <c r="H397" s="285">
        <v>152.952</v>
      </c>
      <c r="I397" s="286"/>
      <c r="J397" s="282"/>
      <c r="K397" s="282"/>
      <c r="L397" s="287"/>
      <c r="M397" s="288"/>
      <c r="N397" s="289"/>
      <c r="O397" s="289"/>
      <c r="P397" s="289"/>
      <c r="Q397" s="289"/>
      <c r="R397" s="289"/>
      <c r="S397" s="289"/>
      <c r="T397" s="290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91" t="s">
        <v>158</v>
      </c>
      <c r="AU397" s="291" t="s">
        <v>91</v>
      </c>
      <c r="AV397" s="16" t="s">
        <v>167</v>
      </c>
      <c r="AW397" s="16" t="s">
        <v>39</v>
      </c>
      <c r="AX397" s="16" t="s">
        <v>83</v>
      </c>
      <c r="AY397" s="291" t="s">
        <v>145</v>
      </c>
    </row>
    <row r="398" s="14" customFormat="1">
      <c r="A398" s="14"/>
      <c r="B398" s="258"/>
      <c r="C398" s="259"/>
      <c r="D398" s="241" t="s">
        <v>158</v>
      </c>
      <c r="E398" s="260" t="s">
        <v>1</v>
      </c>
      <c r="F398" s="261" t="s">
        <v>394</v>
      </c>
      <c r="G398" s="259"/>
      <c r="H398" s="262">
        <v>275.31400000000002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158</v>
      </c>
      <c r="AU398" s="268" t="s">
        <v>91</v>
      </c>
      <c r="AV398" s="14" t="s">
        <v>91</v>
      </c>
      <c r="AW398" s="14" t="s">
        <v>39</v>
      </c>
      <c r="AX398" s="14" t="s">
        <v>87</v>
      </c>
      <c r="AY398" s="268" t="s">
        <v>145</v>
      </c>
    </row>
    <row r="399" s="2" customFormat="1" ht="37.8" customHeight="1">
      <c r="A399" s="40"/>
      <c r="B399" s="41"/>
      <c r="C399" s="228" t="s">
        <v>395</v>
      </c>
      <c r="D399" s="228" t="s">
        <v>148</v>
      </c>
      <c r="E399" s="229" t="s">
        <v>396</v>
      </c>
      <c r="F399" s="230" t="s">
        <v>397</v>
      </c>
      <c r="G399" s="231" t="s">
        <v>207</v>
      </c>
      <c r="H399" s="232">
        <v>198.16</v>
      </c>
      <c r="I399" s="233"/>
      <c r="J399" s="234">
        <f>ROUND(I399*H399,2)</f>
        <v>0</v>
      </c>
      <c r="K399" s="230" t="s">
        <v>152</v>
      </c>
      <c r="L399" s="46"/>
      <c r="M399" s="235" t="s">
        <v>1</v>
      </c>
      <c r="N399" s="236" t="s">
        <v>48</v>
      </c>
      <c r="O399" s="93"/>
      <c r="P399" s="237">
        <f>O399*H399</f>
        <v>0</v>
      </c>
      <c r="Q399" s="237">
        <v>0</v>
      </c>
      <c r="R399" s="237">
        <f>Q399*H399</f>
        <v>0</v>
      </c>
      <c r="S399" s="237">
        <v>0</v>
      </c>
      <c r="T399" s="238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39" t="s">
        <v>153</v>
      </c>
      <c r="AT399" s="239" t="s">
        <v>148</v>
      </c>
      <c r="AU399" s="239" t="s">
        <v>91</v>
      </c>
      <c r="AY399" s="18" t="s">
        <v>145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87</v>
      </c>
      <c r="BK399" s="240">
        <f>ROUND(I399*H399,2)</f>
        <v>0</v>
      </c>
      <c r="BL399" s="18" t="s">
        <v>153</v>
      </c>
      <c r="BM399" s="239" t="s">
        <v>398</v>
      </c>
    </row>
    <row r="400" s="2" customFormat="1">
      <c r="A400" s="40"/>
      <c r="B400" s="41"/>
      <c r="C400" s="42"/>
      <c r="D400" s="241" t="s">
        <v>154</v>
      </c>
      <c r="E400" s="42"/>
      <c r="F400" s="242" t="s">
        <v>399</v>
      </c>
      <c r="G400" s="42"/>
      <c r="H400" s="42"/>
      <c r="I400" s="243"/>
      <c r="J400" s="42"/>
      <c r="K400" s="42"/>
      <c r="L400" s="46"/>
      <c r="M400" s="244"/>
      <c r="N400" s="245"/>
      <c r="O400" s="93"/>
      <c r="P400" s="93"/>
      <c r="Q400" s="93"/>
      <c r="R400" s="93"/>
      <c r="S400" s="93"/>
      <c r="T400" s="94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8" t="s">
        <v>154</v>
      </c>
      <c r="AU400" s="18" t="s">
        <v>91</v>
      </c>
    </row>
    <row r="401" s="2" customFormat="1">
      <c r="A401" s="40"/>
      <c r="B401" s="41"/>
      <c r="C401" s="42"/>
      <c r="D401" s="246" t="s">
        <v>156</v>
      </c>
      <c r="E401" s="42"/>
      <c r="F401" s="247" t="s">
        <v>400</v>
      </c>
      <c r="G401" s="42"/>
      <c r="H401" s="42"/>
      <c r="I401" s="243"/>
      <c r="J401" s="42"/>
      <c r="K401" s="42"/>
      <c r="L401" s="46"/>
      <c r="M401" s="244"/>
      <c r="N401" s="245"/>
      <c r="O401" s="93"/>
      <c r="P401" s="93"/>
      <c r="Q401" s="93"/>
      <c r="R401" s="93"/>
      <c r="S401" s="93"/>
      <c r="T401" s="94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8" t="s">
        <v>156</v>
      </c>
      <c r="AU401" s="18" t="s">
        <v>91</v>
      </c>
    </row>
    <row r="402" s="13" customFormat="1">
      <c r="A402" s="13"/>
      <c r="B402" s="248"/>
      <c r="C402" s="249"/>
      <c r="D402" s="241" t="s">
        <v>158</v>
      </c>
      <c r="E402" s="250" t="s">
        <v>1</v>
      </c>
      <c r="F402" s="251" t="s">
        <v>401</v>
      </c>
      <c r="G402" s="249"/>
      <c r="H402" s="250" t="s">
        <v>1</v>
      </c>
      <c r="I402" s="252"/>
      <c r="J402" s="249"/>
      <c r="K402" s="249"/>
      <c r="L402" s="253"/>
      <c r="M402" s="254"/>
      <c r="N402" s="255"/>
      <c r="O402" s="255"/>
      <c r="P402" s="255"/>
      <c r="Q402" s="255"/>
      <c r="R402" s="255"/>
      <c r="S402" s="255"/>
      <c r="T402" s="25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7" t="s">
        <v>158</v>
      </c>
      <c r="AU402" s="257" t="s">
        <v>91</v>
      </c>
      <c r="AV402" s="13" t="s">
        <v>87</v>
      </c>
      <c r="AW402" s="13" t="s">
        <v>39</v>
      </c>
      <c r="AX402" s="13" t="s">
        <v>83</v>
      </c>
      <c r="AY402" s="257" t="s">
        <v>145</v>
      </c>
    </row>
    <row r="403" s="14" customFormat="1">
      <c r="A403" s="14"/>
      <c r="B403" s="258"/>
      <c r="C403" s="259"/>
      <c r="D403" s="241" t="s">
        <v>158</v>
      </c>
      <c r="E403" s="260" t="s">
        <v>1</v>
      </c>
      <c r="F403" s="261" t="s">
        <v>402</v>
      </c>
      <c r="G403" s="259"/>
      <c r="H403" s="262">
        <v>41.159999999999997</v>
      </c>
      <c r="I403" s="263"/>
      <c r="J403" s="259"/>
      <c r="K403" s="259"/>
      <c r="L403" s="264"/>
      <c r="M403" s="265"/>
      <c r="N403" s="266"/>
      <c r="O403" s="266"/>
      <c r="P403" s="266"/>
      <c r="Q403" s="266"/>
      <c r="R403" s="266"/>
      <c r="S403" s="266"/>
      <c r="T403" s="26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8" t="s">
        <v>158</v>
      </c>
      <c r="AU403" s="268" t="s">
        <v>91</v>
      </c>
      <c r="AV403" s="14" t="s">
        <v>91</v>
      </c>
      <c r="AW403" s="14" t="s">
        <v>39</v>
      </c>
      <c r="AX403" s="14" t="s">
        <v>83</v>
      </c>
      <c r="AY403" s="268" t="s">
        <v>145</v>
      </c>
    </row>
    <row r="404" s="13" customFormat="1">
      <c r="A404" s="13"/>
      <c r="B404" s="248"/>
      <c r="C404" s="249"/>
      <c r="D404" s="241" t="s">
        <v>158</v>
      </c>
      <c r="E404" s="250" t="s">
        <v>1</v>
      </c>
      <c r="F404" s="251" t="s">
        <v>299</v>
      </c>
      <c r="G404" s="249"/>
      <c r="H404" s="250" t="s">
        <v>1</v>
      </c>
      <c r="I404" s="252"/>
      <c r="J404" s="249"/>
      <c r="K404" s="249"/>
      <c r="L404" s="253"/>
      <c r="M404" s="254"/>
      <c r="N404" s="255"/>
      <c r="O404" s="255"/>
      <c r="P404" s="255"/>
      <c r="Q404" s="255"/>
      <c r="R404" s="255"/>
      <c r="S404" s="255"/>
      <c r="T404" s="25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7" t="s">
        <v>158</v>
      </c>
      <c r="AU404" s="257" t="s">
        <v>91</v>
      </c>
      <c r="AV404" s="13" t="s">
        <v>87</v>
      </c>
      <c r="AW404" s="13" t="s">
        <v>39</v>
      </c>
      <c r="AX404" s="13" t="s">
        <v>83</v>
      </c>
      <c r="AY404" s="257" t="s">
        <v>145</v>
      </c>
    </row>
    <row r="405" s="14" customFormat="1">
      <c r="A405" s="14"/>
      <c r="B405" s="258"/>
      <c r="C405" s="259"/>
      <c r="D405" s="241" t="s">
        <v>158</v>
      </c>
      <c r="E405" s="260" t="s">
        <v>1</v>
      </c>
      <c r="F405" s="261" t="s">
        <v>403</v>
      </c>
      <c r="G405" s="259"/>
      <c r="H405" s="262">
        <v>157</v>
      </c>
      <c r="I405" s="263"/>
      <c r="J405" s="259"/>
      <c r="K405" s="259"/>
      <c r="L405" s="264"/>
      <c r="M405" s="265"/>
      <c r="N405" s="266"/>
      <c r="O405" s="266"/>
      <c r="P405" s="266"/>
      <c r="Q405" s="266"/>
      <c r="R405" s="266"/>
      <c r="S405" s="266"/>
      <c r="T405" s="26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8" t="s">
        <v>158</v>
      </c>
      <c r="AU405" s="268" t="s">
        <v>91</v>
      </c>
      <c r="AV405" s="14" t="s">
        <v>91</v>
      </c>
      <c r="AW405" s="14" t="s">
        <v>39</v>
      </c>
      <c r="AX405" s="14" t="s">
        <v>83</v>
      </c>
      <c r="AY405" s="268" t="s">
        <v>145</v>
      </c>
    </row>
    <row r="406" s="15" customFormat="1">
      <c r="A406" s="15"/>
      <c r="B406" s="269"/>
      <c r="C406" s="270"/>
      <c r="D406" s="241" t="s">
        <v>158</v>
      </c>
      <c r="E406" s="271" t="s">
        <v>1</v>
      </c>
      <c r="F406" s="272" t="s">
        <v>161</v>
      </c>
      <c r="G406" s="270"/>
      <c r="H406" s="273">
        <v>198.16</v>
      </c>
      <c r="I406" s="274"/>
      <c r="J406" s="270"/>
      <c r="K406" s="270"/>
      <c r="L406" s="275"/>
      <c r="M406" s="276"/>
      <c r="N406" s="277"/>
      <c r="O406" s="277"/>
      <c r="P406" s="277"/>
      <c r="Q406" s="277"/>
      <c r="R406" s="277"/>
      <c r="S406" s="277"/>
      <c r="T406" s="27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9" t="s">
        <v>158</v>
      </c>
      <c r="AU406" s="279" t="s">
        <v>91</v>
      </c>
      <c r="AV406" s="15" t="s">
        <v>153</v>
      </c>
      <c r="AW406" s="15" t="s">
        <v>39</v>
      </c>
      <c r="AX406" s="15" t="s">
        <v>87</v>
      </c>
      <c r="AY406" s="279" t="s">
        <v>145</v>
      </c>
    </row>
    <row r="407" s="2" customFormat="1" ht="33" customHeight="1">
      <c r="A407" s="40"/>
      <c r="B407" s="41"/>
      <c r="C407" s="228" t="s">
        <v>404</v>
      </c>
      <c r="D407" s="228" t="s">
        <v>148</v>
      </c>
      <c r="E407" s="229" t="s">
        <v>405</v>
      </c>
      <c r="F407" s="230" t="s">
        <v>406</v>
      </c>
      <c r="G407" s="231" t="s">
        <v>207</v>
      </c>
      <c r="H407" s="232">
        <v>157</v>
      </c>
      <c r="I407" s="233"/>
      <c r="J407" s="234">
        <f>ROUND(I407*H407,2)</f>
        <v>0</v>
      </c>
      <c r="K407" s="230" t="s">
        <v>152</v>
      </c>
      <c r="L407" s="46"/>
      <c r="M407" s="235" t="s">
        <v>1</v>
      </c>
      <c r="N407" s="236" t="s">
        <v>48</v>
      </c>
      <c r="O407" s="93"/>
      <c r="P407" s="237">
        <f>O407*H407</f>
        <v>0</v>
      </c>
      <c r="Q407" s="237">
        <v>0</v>
      </c>
      <c r="R407" s="237">
        <f>Q407*H407</f>
        <v>0</v>
      </c>
      <c r="S407" s="237">
        <v>0</v>
      </c>
      <c r="T407" s="238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39" t="s">
        <v>153</v>
      </c>
      <c r="AT407" s="239" t="s">
        <v>148</v>
      </c>
      <c r="AU407" s="239" t="s">
        <v>91</v>
      </c>
      <c r="AY407" s="18" t="s">
        <v>145</v>
      </c>
      <c r="BE407" s="240">
        <f>IF(N407="základní",J407,0)</f>
        <v>0</v>
      </c>
      <c r="BF407" s="240">
        <f>IF(N407="snížená",J407,0)</f>
        <v>0</v>
      </c>
      <c r="BG407" s="240">
        <f>IF(N407="zákl. přenesená",J407,0)</f>
        <v>0</v>
      </c>
      <c r="BH407" s="240">
        <f>IF(N407="sníž. přenesená",J407,0)</f>
        <v>0</v>
      </c>
      <c r="BI407" s="240">
        <f>IF(N407="nulová",J407,0)</f>
        <v>0</v>
      </c>
      <c r="BJ407" s="18" t="s">
        <v>87</v>
      </c>
      <c r="BK407" s="240">
        <f>ROUND(I407*H407,2)</f>
        <v>0</v>
      </c>
      <c r="BL407" s="18" t="s">
        <v>153</v>
      </c>
      <c r="BM407" s="239" t="s">
        <v>407</v>
      </c>
    </row>
    <row r="408" s="2" customFormat="1">
      <c r="A408" s="40"/>
      <c r="B408" s="41"/>
      <c r="C408" s="42"/>
      <c r="D408" s="241" t="s">
        <v>154</v>
      </c>
      <c r="E408" s="42"/>
      <c r="F408" s="242" t="s">
        <v>408</v>
      </c>
      <c r="G408" s="42"/>
      <c r="H408" s="42"/>
      <c r="I408" s="243"/>
      <c r="J408" s="42"/>
      <c r="K408" s="42"/>
      <c r="L408" s="46"/>
      <c r="M408" s="244"/>
      <c r="N408" s="245"/>
      <c r="O408" s="93"/>
      <c r="P408" s="93"/>
      <c r="Q408" s="93"/>
      <c r="R408" s="93"/>
      <c r="S408" s="93"/>
      <c r="T408" s="94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8" t="s">
        <v>154</v>
      </c>
      <c r="AU408" s="18" t="s">
        <v>91</v>
      </c>
    </row>
    <row r="409" s="2" customFormat="1">
      <c r="A409" s="40"/>
      <c r="B409" s="41"/>
      <c r="C409" s="42"/>
      <c r="D409" s="246" t="s">
        <v>156</v>
      </c>
      <c r="E409" s="42"/>
      <c r="F409" s="247" t="s">
        <v>409</v>
      </c>
      <c r="G409" s="42"/>
      <c r="H409" s="42"/>
      <c r="I409" s="243"/>
      <c r="J409" s="42"/>
      <c r="K409" s="42"/>
      <c r="L409" s="46"/>
      <c r="M409" s="244"/>
      <c r="N409" s="245"/>
      <c r="O409" s="93"/>
      <c r="P409" s="93"/>
      <c r="Q409" s="93"/>
      <c r="R409" s="93"/>
      <c r="S409" s="93"/>
      <c r="T409" s="94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8" t="s">
        <v>156</v>
      </c>
      <c r="AU409" s="18" t="s">
        <v>91</v>
      </c>
    </row>
    <row r="410" s="2" customFormat="1">
      <c r="A410" s="40"/>
      <c r="B410" s="41"/>
      <c r="C410" s="42"/>
      <c r="D410" s="241" t="s">
        <v>178</v>
      </c>
      <c r="E410" s="42"/>
      <c r="F410" s="280" t="s">
        <v>410</v>
      </c>
      <c r="G410" s="42"/>
      <c r="H410" s="42"/>
      <c r="I410" s="243"/>
      <c r="J410" s="42"/>
      <c r="K410" s="42"/>
      <c r="L410" s="46"/>
      <c r="M410" s="244"/>
      <c r="N410" s="245"/>
      <c r="O410" s="93"/>
      <c r="P410" s="93"/>
      <c r="Q410" s="93"/>
      <c r="R410" s="93"/>
      <c r="S410" s="93"/>
      <c r="T410" s="94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8" t="s">
        <v>178</v>
      </c>
      <c r="AU410" s="18" t="s">
        <v>91</v>
      </c>
    </row>
    <row r="411" s="13" customFormat="1">
      <c r="A411" s="13"/>
      <c r="B411" s="248"/>
      <c r="C411" s="249"/>
      <c r="D411" s="241" t="s">
        <v>158</v>
      </c>
      <c r="E411" s="250" t="s">
        <v>1</v>
      </c>
      <c r="F411" s="251" t="s">
        <v>299</v>
      </c>
      <c r="G411" s="249"/>
      <c r="H411" s="250" t="s">
        <v>1</v>
      </c>
      <c r="I411" s="252"/>
      <c r="J411" s="249"/>
      <c r="K411" s="249"/>
      <c r="L411" s="253"/>
      <c r="M411" s="254"/>
      <c r="N411" s="255"/>
      <c r="O411" s="255"/>
      <c r="P411" s="255"/>
      <c r="Q411" s="255"/>
      <c r="R411" s="255"/>
      <c r="S411" s="255"/>
      <c r="T411" s="25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7" t="s">
        <v>158</v>
      </c>
      <c r="AU411" s="257" t="s">
        <v>91</v>
      </c>
      <c r="AV411" s="13" t="s">
        <v>87</v>
      </c>
      <c r="AW411" s="13" t="s">
        <v>39</v>
      </c>
      <c r="AX411" s="13" t="s">
        <v>83</v>
      </c>
      <c r="AY411" s="257" t="s">
        <v>145</v>
      </c>
    </row>
    <row r="412" s="14" customFormat="1">
      <c r="A412" s="14"/>
      <c r="B412" s="258"/>
      <c r="C412" s="259"/>
      <c r="D412" s="241" t="s">
        <v>158</v>
      </c>
      <c r="E412" s="260" t="s">
        <v>1</v>
      </c>
      <c r="F412" s="261" t="s">
        <v>403</v>
      </c>
      <c r="G412" s="259"/>
      <c r="H412" s="262">
        <v>157</v>
      </c>
      <c r="I412" s="263"/>
      <c r="J412" s="259"/>
      <c r="K412" s="259"/>
      <c r="L412" s="264"/>
      <c r="M412" s="265"/>
      <c r="N412" s="266"/>
      <c r="O412" s="266"/>
      <c r="P412" s="266"/>
      <c r="Q412" s="266"/>
      <c r="R412" s="266"/>
      <c r="S412" s="266"/>
      <c r="T412" s="26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8" t="s">
        <v>158</v>
      </c>
      <c r="AU412" s="268" t="s">
        <v>91</v>
      </c>
      <c r="AV412" s="14" t="s">
        <v>91</v>
      </c>
      <c r="AW412" s="14" t="s">
        <v>39</v>
      </c>
      <c r="AX412" s="14" t="s">
        <v>83</v>
      </c>
      <c r="AY412" s="268" t="s">
        <v>145</v>
      </c>
    </row>
    <row r="413" s="15" customFormat="1">
      <c r="A413" s="15"/>
      <c r="B413" s="269"/>
      <c r="C413" s="270"/>
      <c r="D413" s="241" t="s">
        <v>158</v>
      </c>
      <c r="E413" s="271" t="s">
        <v>1</v>
      </c>
      <c r="F413" s="272" t="s">
        <v>161</v>
      </c>
      <c r="G413" s="270"/>
      <c r="H413" s="273">
        <v>157</v>
      </c>
      <c r="I413" s="274"/>
      <c r="J413" s="270"/>
      <c r="K413" s="270"/>
      <c r="L413" s="275"/>
      <c r="M413" s="276"/>
      <c r="N413" s="277"/>
      <c r="O413" s="277"/>
      <c r="P413" s="277"/>
      <c r="Q413" s="277"/>
      <c r="R413" s="277"/>
      <c r="S413" s="277"/>
      <c r="T413" s="27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9" t="s">
        <v>158</v>
      </c>
      <c r="AU413" s="279" t="s">
        <v>91</v>
      </c>
      <c r="AV413" s="15" t="s">
        <v>153</v>
      </c>
      <c r="AW413" s="15" t="s">
        <v>39</v>
      </c>
      <c r="AX413" s="15" t="s">
        <v>87</v>
      </c>
      <c r="AY413" s="279" t="s">
        <v>145</v>
      </c>
    </row>
    <row r="414" s="2" customFormat="1" ht="24.15" customHeight="1">
      <c r="A414" s="40"/>
      <c r="B414" s="41"/>
      <c r="C414" s="228" t="s">
        <v>411</v>
      </c>
      <c r="D414" s="228" t="s">
        <v>148</v>
      </c>
      <c r="E414" s="229" t="s">
        <v>412</v>
      </c>
      <c r="F414" s="230" t="s">
        <v>413</v>
      </c>
      <c r="G414" s="231" t="s">
        <v>207</v>
      </c>
      <c r="H414" s="232">
        <v>157</v>
      </c>
      <c r="I414" s="233"/>
      <c r="J414" s="234">
        <f>ROUND(I414*H414,2)</f>
        <v>0</v>
      </c>
      <c r="K414" s="230" t="s">
        <v>152</v>
      </c>
      <c r="L414" s="46"/>
      <c r="M414" s="235" t="s">
        <v>1</v>
      </c>
      <c r="N414" s="236" t="s">
        <v>48</v>
      </c>
      <c r="O414" s="93"/>
      <c r="P414" s="237">
        <f>O414*H414</f>
        <v>0</v>
      </c>
      <c r="Q414" s="237">
        <v>0</v>
      </c>
      <c r="R414" s="237">
        <f>Q414*H414</f>
        <v>0</v>
      </c>
      <c r="S414" s="237">
        <v>0</v>
      </c>
      <c r="T414" s="238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9" t="s">
        <v>153</v>
      </c>
      <c r="AT414" s="239" t="s">
        <v>148</v>
      </c>
      <c r="AU414" s="239" t="s">
        <v>91</v>
      </c>
      <c r="AY414" s="18" t="s">
        <v>145</v>
      </c>
      <c r="BE414" s="240">
        <f>IF(N414="základní",J414,0)</f>
        <v>0</v>
      </c>
      <c r="BF414" s="240">
        <f>IF(N414="snížená",J414,0)</f>
        <v>0</v>
      </c>
      <c r="BG414" s="240">
        <f>IF(N414="zákl. přenesená",J414,0)</f>
        <v>0</v>
      </c>
      <c r="BH414" s="240">
        <f>IF(N414="sníž. přenesená",J414,0)</f>
        <v>0</v>
      </c>
      <c r="BI414" s="240">
        <f>IF(N414="nulová",J414,0)</f>
        <v>0</v>
      </c>
      <c r="BJ414" s="18" t="s">
        <v>87</v>
      </c>
      <c r="BK414" s="240">
        <f>ROUND(I414*H414,2)</f>
        <v>0</v>
      </c>
      <c r="BL414" s="18" t="s">
        <v>153</v>
      </c>
      <c r="BM414" s="239" t="s">
        <v>414</v>
      </c>
    </row>
    <row r="415" s="2" customFormat="1">
      <c r="A415" s="40"/>
      <c r="B415" s="41"/>
      <c r="C415" s="42"/>
      <c r="D415" s="241" t="s">
        <v>154</v>
      </c>
      <c r="E415" s="42"/>
      <c r="F415" s="242" t="s">
        <v>415</v>
      </c>
      <c r="G415" s="42"/>
      <c r="H415" s="42"/>
      <c r="I415" s="243"/>
      <c r="J415" s="42"/>
      <c r="K415" s="42"/>
      <c r="L415" s="46"/>
      <c r="M415" s="244"/>
      <c r="N415" s="245"/>
      <c r="O415" s="93"/>
      <c r="P415" s="93"/>
      <c r="Q415" s="93"/>
      <c r="R415" s="93"/>
      <c r="S415" s="93"/>
      <c r="T415" s="94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8" t="s">
        <v>154</v>
      </c>
      <c r="AU415" s="18" t="s">
        <v>91</v>
      </c>
    </row>
    <row r="416" s="2" customFormat="1">
      <c r="A416" s="40"/>
      <c r="B416" s="41"/>
      <c r="C416" s="42"/>
      <c r="D416" s="246" t="s">
        <v>156</v>
      </c>
      <c r="E416" s="42"/>
      <c r="F416" s="247" t="s">
        <v>416</v>
      </c>
      <c r="G416" s="42"/>
      <c r="H416" s="42"/>
      <c r="I416" s="243"/>
      <c r="J416" s="42"/>
      <c r="K416" s="42"/>
      <c r="L416" s="46"/>
      <c r="M416" s="244"/>
      <c r="N416" s="245"/>
      <c r="O416" s="93"/>
      <c r="P416" s="93"/>
      <c r="Q416" s="93"/>
      <c r="R416" s="93"/>
      <c r="S416" s="93"/>
      <c r="T416" s="94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8" t="s">
        <v>156</v>
      </c>
      <c r="AU416" s="18" t="s">
        <v>91</v>
      </c>
    </row>
    <row r="417" s="13" customFormat="1">
      <c r="A417" s="13"/>
      <c r="B417" s="248"/>
      <c r="C417" s="249"/>
      <c r="D417" s="241" t="s">
        <v>158</v>
      </c>
      <c r="E417" s="250" t="s">
        <v>1</v>
      </c>
      <c r="F417" s="251" t="s">
        <v>417</v>
      </c>
      <c r="G417" s="249"/>
      <c r="H417" s="250" t="s">
        <v>1</v>
      </c>
      <c r="I417" s="252"/>
      <c r="J417" s="249"/>
      <c r="K417" s="249"/>
      <c r="L417" s="253"/>
      <c r="M417" s="254"/>
      <c r="N417" s="255"/>
      <c r="O417" s="255"/>
      <c r="P417" s="255"/>
      <c r="Q417" s="255"/>
      <c r="R417" s="255"/>
      <c r="S417" s="255"/>
      <c r="T417" s="25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7" t="s">
        <v>158</v>
      </c>
      <c r="AU417" s="257" t="s">
        <v>91</v>
      </c>
      <c r="AV417" s="13" t="s">
        <v>87</v>
      </c>
      <c r="AW417" s="13" t="s">
        <v>39</v>
      </c>
      <c r="AX417" s="13" t="s">
        <v>83</v>
      </c>
      <c r="AY417" s="257" t="s">
        <v>145</v>
      </c>
    </row>
    <row r="418" s="14" customFormat="1">
      <c r="A418" s="14"/>
      <c r="B418" s="258"/>
      <c r="C418" s="259"/>
      <c r="D418" s="241" t="s">
        <v>158</v>
      </c>
      <c r="E418" s="260" t="s">
        <v>1</v>
      </c>
      <c r="F418" s="261" t="s">
        <v>403</v>
      </c>
      <c r="G418" s="259"/>
      <c r="H418" s="262">
        <v>157</v>
      </c>
      <c r="I418" s="263"/>
      <c r="J418" s="259"/>
      <c r="K418" s="259"/>
      <c r="L418" s="264"/>
      <c r="M418" s="265"/>
      <c r="N418" s="266"/>
      <c r="O418" s="266"/>
      <c r="P418" s="266"/>
      <c r="Q418" s="266"/>
      <c r="R418" s="266"/>
      <c r="S418" s="266"/>
      <c r="T418" s="26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8" t="s">
        <v>158</v>
      </c>
      <c r="AU418" s="268" t="s">
        <v>91</v>
      </c>
      <c r="AV418" s="14" t="s">
        <v>91</v>
      </c>
      <c r="AW418" s="14" t="s">
        <v>39</v>
      </c>
      <c r="AX418" s="14" t="s">
        <v>83</v>
      </c>
      <c r="AY418" s="268" t="s">
        <v>145</v>
      </c>
    </row>
    <row r="419" s="15" customFormat="1">
      <c r="A419" s="15"/>
      <c r="B419" s="269"/>
      <c r="C419" s="270"/>
      <c r="D419" s="241" t="s">
        <v>158</v>
      </c>
      <c r="E419" s="271" t="s">
        <v>1</v>
      </c>
      <c r="F419" s="272" t="s">
        <v>161</v>
      </c>
      <c r="G419" s="270"/>
      <c r="H419" s="273">
        <v>157</v>
      </c>
      <c r="I419" s="274"/>
      <c r="J419" s="270"/>
      <c r="K419" s="270"/>
      <c r="L419" s="275"/>
      <c r="M419" s="276"/>
      <c r="N419" s="277"/>
      <c r="O419" s="277"/>
      <c r="P419" s="277"/>
      <c r="Q419" s="277"/>
      <c r="R419" s="277"/>
      <c r="S419" s="277"/>
      <c r="T419" s="27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9" t="s">
        <v>158</v>
      </c>
      <c r="AU419" s="279" t="s">
        <v>91</v>
      </c>
      <c r="AV419" s="15" t="s">
        <v>153</v>
      </c>
      <c r="AW419" s="15" t="s">
        <v>39</v>
      </c>
      <c r="AX419" s="15" t="s">
        <v>87</v>
      </c>
      <c r="AY419" s="279" t="s">
        <v>145</v>
      </c>
    </row>
    <row r="420" s="2" customFormat="1" ht="16.5" customHeight="1">
      <c r="A420" s="40"/>
      <c r="B420" s="41"/>
      <c r="C420" s="292" t="s">
        <v>418</v>
      </c>
      <c r="D420" s="292" t="s">
        <v>347</v>
      </c>
      <c r="E420" s="293" t="s">
        <v>419</v>
      </c>
      <c r="F420" s="294" t="s">
        <v>420</v>
      </c>
      <c r="G420" s="295" t="s">
        <v>421</v>
      </c>
      <c r="H420" s="296">
        <v>2.355</v>
      </c>
      <c r="I420" s="297"/>
      <c r="J420" s="298">
        <f>ROUND(I420*H420,2)</f>
        <v>0</v>
      </c>
      <c r="K420" s="294" t="s">
        <v>152</v>
      </c>
      <c r="L420" s="299"/>
      <c r="M420" s="300" t="s">
        <v>1</v>
      </c>
      <c r="N420" s="301" t="s">
        <v>48</v>
      </c>
      <c r="O420" s="93"/>
      <c r="P420" s="237">
        <f>O420*H420</f>
        <v>0</v>
      </c>
      <c r="Q420" s="237">
        <v>0.001</v>
      </c>
      <c r="R420" s="237">
        <f>Q420*H420</f>
        <v>0.0023549999999999999</v>
      </c>
      <c r="S420" s="237">
        <v>0</v>
      </c>
      <c r="T420" s="238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9" t="s">
        <v>198</v>
      </c>
      <c r="AT420" s="239" t="s">
        <v>347</v>
      </c>
      <c r="AU420" s="239" t="s">
        <v>91</v>
      </c>
      <c r="AY420" s="18" t="s">
        <v>145</v>
      </c>
      <c r="BE420" s="240">
        <f>IF(N420="základní",J420,0)</f>
        <v>0</v>
      </c>
      <c r="BF420" s="240">
        <f>IF(N420="snížená",J420,0)</f>
        <v>0</v>
      </c>
      <c r="BG420" s="240">
        <f>IF(N420="zákl. přenesená",J420,0)</f>
        <v>0</v>
      </c>
      <c r="BH420" s="240">
        <f>IF(N420="sníž. přenesená",J420,0)</f>
        <v>0</v>
      </c>
      <c r="BI420" s="240">
        <f>IF(N420="nulová",J420,0)</f>
        <v>0</v>
      </c>
      <c r="BJ420" s="18" t="s">
        <v>87</v>
      </c>
      <c r="BK420" s="240">
        <f>ROUND(I420*H420,2)</f>
        <v>0</v>
      </c>
      <c r="BL420" s="18" t="s">
        <v>153</v>
      </c>
      <c r="BM420" s="239" t="s">
        <v>422</v>
      </c>
    </row>
    <row r="421" s="2" customFormat="1">
      <c r="A421" s="40"/>
      <c r="B421" s="41"/>
      <c r="C421" s="42"/>
      <c r="D421" s="241" t="s">
        <v>154</v>
      </c>
      <c r="E421" s="42"/>
      <c r="F421" s="242" t="s">
        <v>420</v>
      </c>
      <c r="G421" s="42"/>
      <c r="H421" s="42"/>
      <c r="I421" s="243"/>
      <c r="J421" s="42"/>
      <c r="K421" s="42"/>
      <c r="L421" s="46"/>
      <c r="M421" s="244"/>
      <c r="N421" s="245"/>
      <c r="O421" s="93"/>
      <c r="P421" s="93"/>
      <c r="Q421" s="93"/>
      <c r="R421" s="93"/>
      <c r="S421" s="93"/>
      <c r="T421" s="94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8" t="s">
        <v>154</v>
      </c>
      <c r="AU421" s="18" t="s">
        <v>91</v>
      </c>
    </row>
    <row r="422" s="13" customFormat="1">
      <c r="A422" s="13"/>
      <c r="B422" s="248"/>
      <c r="C422" s="249"/>
      <c r="D422" s="241" t="s">
        <v>158</v>
      </c>
      <c r="E422" s="250" t="s">
        <v>1</v>
      </c>
      <c r="F422" s="251" t="s">
        <v>417</v>
      </c>
      <c r="G422" s="249"/>
      <c r="H422" s="250" t="s">
        <v>1</v>
      </c>
      <c r="I422" s="252"/>
      <c r="J422" s="249"/>
      <c r="K422" s="249"/>
      <c r="L422" s="253"/>
      <c r="M422" s="254"/>
      <c r="N422" s="255"/>
      <c r="O422" s="255"/>
      <c r="P422" s="255"/>
      <c r="Q422" s="255"/>
      <c r="R422" s="255"/>
      <c r="S422" s="255"/>
      <c r="T422" s="25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7" t="s">
        <v>158</v>
      </c>
      <c r="AU422" s="257" t="s">
        <v>91</v>
      </c>
      <c r="AV422" s="13" t="s">
        <v>87</v>
      </c>
      <c r="AW422" s="13" t="s">
        <v>39</v>
      </c>
      <c r="AX422" s="13" t="s">
        <v>83</v>
      </c>
      <c r="AY422" s="257" t="s">
        <v>145</v>
      </c>
    </row>
    <row r="423" s="14" customFormat="1">
      <c r="A423" s="14"/>
      <c r="B423" s="258"/>
      <c r="C423" s="259"/>
      <c r="D423" s="241" t="s">
        <v>158</v>
      </c>
      <c r="E423" s="260" t="s">
        <v>1</v>
      </c>
      <c r="F423" s="261" t="s">
        <v>423</v>
      </c>
      <c r="G423" s="259"/>
      <c r="H423" s="262">
        <v>2.355</v>
      </c>
      <c r="I423" s="263"/>
      <c r="J423" s="259"/>
      <c r="K423" s="259"/>
      <c r="L423" s="264"/>
      <c r="M423" s="265"/>
      <c r="N423" s="266"/>
      <c r="O423" s="266"/>
      <c r="P423" s="266"/>
      <c r="Q423" s="266"/>
      <c r="R423" s="266"/>
      <c r="S423" s="266"/>
      <c r="T423" s="26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8" t="s">
        <v>158</v>
      </c>
      <c r="AU423" s="268" t="s">
        <v>91</v>
      </c>
      <c r="AV423" s="14" t="s">
        <v>91</v>
      </c>
      <c r="AW423" s="14" t="s">
        <v>39</v>
      </c>
      <c r="AX423" s="14" t="s">
        <v>83</v>
      </c>
      <c r="AY423" s="268" t="s">
        <v>145</v>
      </c>
    </row>
    <row r="424" s="15" customFormat="1">
      <c r="A424" s="15"/>
      <c r="B424" s="269"/>
      <c r="C424" s="270"/>
      <c r="D424" s="241" t="s">
        <v>158</v>
      </c>
      <c r="E424" s="271" t="s">
        <v>1</v>
      </c>
      <c r="F424" s="272" t="s">
        <v>161</v>
      </c>
      <c r="G424" s="270"/>
      <c r="H424" s="273">
        <v>2.355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9" t="s">
        <v>158</v>
      </c>
      <c r="AU424" s="279" t="s">
        <v>91</v>
      </c>
      <c r="AV424" s="15" t="s">
        <v>153</v>
      </c>
      <c r="AW424" s="15" t="s">
        <v>39</v>
      </c>
      <c r="AX424" s="15" t="s">
        <v>87</v>
      </c>
      <c r="AY424" s="279" t="s">
        <v>145</v>
      </c>
    </row>
    <row r="425" s="2" customFormat="1" ht="21.75" customHeight="1">
      <c r="A425" s="40"/>
      <c r="B425" s="41"/>
      <c r="C425" s="228" t="s">
        <v>424</v>
      </c>
      <c r="D425" s="228" t="s">
        <v>148</v>
      </c>
      <c r="E425" s="229" t="s">
        <v>425</v>
      </c>
      <c r="F425" s="230" t="s">
        <v>426</v>
      </c>
      <c r="G425" s="231" t="s">
        <v>207</v>
      </c>
      <c r="H425" s="232">
        <v>157</v>
      </c>
      <c r="I425" s="233"/>
      <c r="J425" s="234">
        <f>ROUND(I425*H425,2)</f>
        <v>0</v>
      </c>
      <c r="K425" s="230" t="s">
        <v>152</v>
      </c>
      <c r="L425" s="46"/>
      <c r="M425" s="235" t="s">
        <v>1</v>
      </c>
      <c r="N425" s="236" t="s">
        <v>48</v>
      </c>
      <c r="O425" s="93"/>
      <c r="P425" s="237">
        <f>O425*H425</f>
        <v>0</v>
      </c>
      <c r="Q425" s="237">
        <v>0</v>
      </c>
      <c r="R425" s="237">
        <f>Q425*H425</f>
        <v>0</v>
      </c>
      <c r="S425" s="237">
        <v>0</v>
      </c>
      <c r="T425" s="238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39" t="s">
        <v>153</v>
      </c>
      <c r="AT425" s="239" t="s">
        <v>148</v>
      </c>
      <c r="AU425" s="239" t="s">
        <v>91</v>
      </c>
      <c r="AY425" s="18" t="s">
        <v>145</v>
      </c>
      <c r="BE425" s="240">
        <f>IF(N425="základní",J425,0)</f>
        <v>0</v>
      </c>
      <c r="BF425" s="240">
        <f>IF(N425="snížená",J425,0)</f>
        <v>0</v>
      </c>
      <c r="BG425" s="240">
        <f>IF(N425="zákl. přenesená",J425,0)</f>
        <v>0</v>
      </c>
      <c r="BH425" s="240">
        <f>IF(N425="sníž. přenesená",J425,0)</f>
        <v>0</v>
      </c>
      <c r="BI425" s="240">
        <f>IF(N425="nulová",J425,0)</f>
        <v>0</v>
      </c>
      <c r="BJ425" s="18" t="s">
        <v>87</v>
      </c>
      <c r="BK425" s="240">
        <f>ROUND(I425*H425,2)</f>
        <v>0</v>
      </c>
      <c r="BL425" s="18" t="s">
        <v>153</v>
      </c>
      <c r="BM425" s="239" t="s">
        <v>427</v>
      </c>
    </row>
    <row r="426" s="2" customFormat="1">
      <c r="A426" s="40"/>
      <c r="B426" s="41"/>
      <c r="C426" s="42"/>
      <c r="D426" s="241" t="s">
        <v>154</v>
      </c>
      <c r="E426" s="42"/>
      <c r="F426" s="242" t="s">
        <v>428</v>
      </c>
      <c r="G426" s="42"/>
      <c r="H426" s="42"/>
      <c r="I426" s="243"/>
      <c r="J426" s="42"/>
      <c r="K426" s="42"/>
      <c r="L426" s="46"/>
      <c r="M426" s="244"/>
      <c r="N426" s="245"/>
      <c r="O426" s="93"/>
      <c r="P426" s="93"/>
      <c r="Q426" s="93"/>
      <c r="R426" s="93"/>
      <c r="S426" s="93"/>
      <c r="T426" s="94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8" t="s">
        <v>154</v>
      </c>
      <c r="AU426" s="18" t="s">
        <v>91</v>
      </c>
    </row>
    <row r="427" s="2" customFormat="1">
      <c r="A427" s="40"/>
      <c r="B427" s="41"/>
      <c r="C427" s="42"/>
      <c r="D427" s="246" t="s">
        <v>156</v>
      </c>
      <c r="E427" s="42"/>
      <c r="F427" s="247" t="s">
        <v>429</v>
      </c>
      <c r="G427" s="42"/>
      <c r="H427" s="42"/>
      <c r="I427" s="243"/>
      <c r="J427" s="42"/>
      <c r="K427" s="42"/>
      <c r="L427" s="46"/>
      <c r="M427" s="244"/>
      <c r="N427" s="245"/>
      <c r="O427" s="93"/>
      <c r="P427" s="93"/>
      <c r="Q427" s="93"/>
      <c r="R427" s="93"/>
      <c r="S427" s="93"/>
      <c r="T427" s="94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8" t="s">
        <v>156</v>
      </c>
      <c r="AU427" s="18" t="s">
        <v>91</v>
      </c>
    </row>
    <row r="428" s="13" customFormat="1">
      <c r="A428" s="13"/>
      <c r="B428" s="248"/>
      <c r="C428" s="249"/>
      <c r="D428" s="241" t="s">
        <v>158</v>
      </c>
      <c r="E428" s="250" t="s">
        <v>1</v>
      </c>
      <c r="F428" s="251" t="s">
        <v>417</v>
      </c>
      <c r="G428" s="249"/>
      <c r="H428" s="250" t="s">
        <v>1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7" t="s">
        <v>158</v>
      </c>
      <c r="AU428" s="257" t="s">
        <v>91</v>
      </c>
      <c r="AV428" s="13" t="s">
        <v>87</v>
      </c>
      <c r="AW428" s="13" t="s">
        <v>39</v>
      </c>
      <c r="AX428" s="13" t="s">
        <v>83</v>
      </c>
      <c r="AY428" s="257" t="s">
        <v>145</v>
      </c>
    </row>
    <row r="429" s="14" customFormat="1">
      <c r="A429" s="14"/>
      <c r="B429" s="258"/>
      <c r="C429" s="259"/>
      <c r="D429" s="241" t="s">
        <v>158</v>
      </c>
      <c r="E429" s="260" t="s">
        <v>1</v>
      </c>
      <c r="F429" s="261" t="s">
        <v>403</v>
      </c>
      <c r="G429" s="259"/>
      <c r="H429" s="262">
        <v>157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8" t="s">
        <v>158</v>
      </c>
      <c r="AU429" s="268" t="s">
        <v>91</v>
      </c>
      <c r="AV429" s="14" t="s">
        <v>91</v>
      </c>
      <c r="AW429" s="14" t="s">
        <v>39</v>
      </c>
      <c r="AX429" s="14" t="s">
        <v>83</v>
      </c>
      <c r="AY429" s="268" t="s">
        <v>145</v>
      </c>
    </row>
    <row r="430" s="15" customFormat="1">
      <c r="A430" s="15"/>
      <c r="B430" s="269"/>
      <c r="C430" s="270"/>
      <c r="D430" s="241" t="s">
        <v>158</v>
      </c>
      <c r="E430" s="271" t="s">
        <v>1</v>
      </c>
      <c r="F430" s="272" t="s">
        <v>161</v>
      </c>
      <c r="G430" s="270"/>
      <c r="H430" s="273">
        <v>157</v>
      </c>
      <c r="I430" s="274"/>
      <c r="J430" s="270"/>
      <c r="K430" s="270"/>
      <c r="L430" s="275"/>
      <c r="M430" s="276"/>
      <c r="N430" s="277"/>
      <c r="O430" s="277"/>
      <c r="P430" s="277"/>
      <c r="Q430" s="277"/>
      <c r="R430" s="277"/>
      <c r="S430" s="277"/>
      <c r="T430" s="278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9" t="s">
        <v>158</v>
      </c>
      <c r="AU430" s="279" t="s">
        <v>91</v>
      </c>
      <c r="AV430" s="15" t="s">
        <v>153</v>
      </c>
      <c r="AW430" s="15" t="s">
        <v>39</v>
      </c>
      <c r="AX430" s="15" t="s">
        <v>87</v>
      </c>
      <c r="AY430" s="279" t="s">
        <v>145</v>
      </c>
    </row>
    <row r="431" s="2" customFormat="1" ht="21.75" customHeight="1">
      <c r="A431" s="40"/>
      <c r="B431" s="41"/>
      <c r="C431" s="228" t="s">
        <v>430</v>
      </c>
      <c r="D431" s="228" t="s">
        <v>148</v>
      </c>
      <c r="E431" s="229" t="s">
        <v>431</v>
      </c>
      <c r="F431" s="230" t="s">
        <v>432</v>
      </c>
      <c r="G431" s="231" t="s">
        <v>207</v>
      </c>
      <c r="H431" s="232">
        <v>157</v>
      </c>
      <c r="I431" s="233"/>
      <c r="J431" s="234">
        <f>ROUND(I431*H431,2)</f>
        <v>0</v>
      </c>
      <c r="K431" s="230" t="s">
        <v>152</v>
      </c>
      <c r="L431" s="46"/>
      <c r="M431" s="235" t="s">
        <v>1</v>
      </c>
      <c r="N431" s="236" t="s">
        <v>48</v>
      </c>
      <c r="O431" s="93"/>
      <c r="P431" s="237">
        <f>O431*H431</f>
        <v>0</v>
      </c>
      <c r="Q431" s="237">
        <v>0</v>
      </c>
      <c r="R431" s="237">
        <f>Q431*H431</f>
        <v>0</v>
      </c>
      <c r="S431" s="237">
        <v>0</v>
      </c>
      <c r="T431" s="238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39" t="s">
        <v>153</v>
      </c>
      <c r="AT431" s="239" t="s">
        <v>148</v>
      </c>
      <c r="AU431" s="239" t="s">
        <v>91</v>
      </c>
      <c r="AY431" s="18" t="s">
        <v>145</v>
      </c>
      <c r="BE431" s="240">
        <f>IF(N431="základní",J431,0)</f>
        <v>0</v>
      </c>
      <c r="BF431" s="240">
        <f>IF(N431="snížená",J431,0)</f>
        <v>0</v>
      </c>
      <c r="BG431" s="240">
        <f>IF(N431="zákl. přenesená",J431,0)</f>
        <v>0</v>
      </c>
      <c r="BH431" s="240">
        <f>IF(N431="sníž. přenesená",J431,0)</f>
        <v>0</v>
      </c>
      <c r="BI431" s="240">
        <f>IF(N431="nulová",J431,0)</f>
        <v>0</v>
      </c>
      <c r="BJ431" s="18" t="s">
        <v>87</v>
      </c>
      <c r="BK431" s="240">
        <f>ROUND(I431*H431,2)</f>
        <v>0</v>
      </c>
      <c r="BL431" s="18" t="s">
        <v>153</v>
      </c>
      <c r="BM431" s="239" t="s">
        <v>433</v>
      </c>
    </row>
    <row r="432" s="2" customFormat="1">
      <c r="A432" s="40"/>
      <c r="B432" s="41"/>
      <c r="C432" s="42"/>
      <c r="D432" s="241" t="s">
        <v>154</v>
      </c>
      <c r="E432" s="42"/>
      <c r="F432" s="242" t="s">
        <v>434</v>
      </c>
      <c r="G432" s="42"/>
      <c r="H432" s="42"/>
      <c r="I432" s="243"/>
      <c r="J432" s="42"/>
      <c r="K432" s="42"/>
      <c r="L432" s="46"/>
      <c r="M432" s="244"/>
      <c r="N432" s="245"/>
      <c r="O432" s="93"/>
      <c r="P432" s="93"/>
      <c r="Q432" s="93"/>
      <c r="R432" s="93"/>
      <c r="S432" s="93"/>
      <c r="T432" s="94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154</v>
      </c>
      <c r="AU432" s="18" t="s">
        <v>91</v>
      </c>
    </row>
    <row r="433" s="2" customFormat="1">
      <c r="A433" s="40"/>
      <c r="B433" s="41"/>
      <c r="C433" s="42"/>
      <c r="D433" s="246" t="s">
        <v>156</v>
      </c>
      <c r="E433" s="42"/>
      <c r="F433" s="247" t="s">
        <v>435</v>
      </c>
      <c r="G433" s="42"/>
      <c r="H433" s="42"/>
      <c r="I433" s="243"/>
      <c r="J433" s="42"/>
      <c r="K433" s="42"/>
      <c r="L433" s="46"/>
      <c r="M433" s="244"/>
      <c r="N433" s="245"/>
      <c r="O433" s="93"/>
      <c r="P433" s="93"/>
      <c r="Q433" s="93"/>
      <c r="R433" s="93"/>
      <c r="S433" s="93"/>
      <c r="T433" s="94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8" t="s">
        <v>156</v>
      </c>
      <c r="AU433" s="18" t="s">
        <v>91</v>
      </c>
    </row>
    <row r="434" s="13" customFormat="1">
      <c r="A434" s="13"/>
      <c r="B434" s="248"/>
      <c r="C434" s="249"/>
      <c r="D434" s="241" t="s">
        <v>158</v>
      </c>
      <c r="E434" s="250" t="s">
        <v>1</v>
      </c>
      <c r="F434" s="251" t="s">
        <v>417</v>
      </c>
      <c r="G434" s="249"/>
      <c r="H434" s="250" t="s">
        <v>1</v>
      </c>
      <c r="I434" s="252"/>
      <c r="J434" s="249"/>
      <c r="K434" s="249"/>
      <c r="L434" s="253"/>
      <c r="M434" s="254"/>
      <c r="N434" s="255"/>
      <c r="O434" s="255"/>
      <c r="P434" s="255"/>
      <c r="Q434" s="255"/>
      <c r="R434" s="255"/>
      <c r="S434" s="255"/>
      <c r="T434" s="25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7" t="s">
        <v>158</v>
      </c>
      <c r="AU434" s="257" t="s">
        <v>91</v>
      </c>
      <c r="AV434" s="13" t="s">
        <v>87</v>
      </c>
      <c r="AW434" s="13" t="s">
        <v>39</v>
      </c>
      <c r="AX434" s="13" t="s">
        <v>83</v>
      </c>
      <c r="AY434" s="257" t="s">
        <v>145</v>
      </c>
    </row>
    <row r="435" s="14" customFormat="1">
      <c r="A435" s="14"/>
      <c r="B435" s="258"/>
      <c r="C435" s="259"/>
      <c r="D435" s="241" t="s">
        <v>158</v>
      </c>
      <c r="E435" s="260" t="s">
        <v>1</v>
      </c>
      <c r="F435" s="261" t="s">
        <v>403</v>
      </c>
      <c r="G435" s="259"/>
      <c r="H435" s="262">
        <v>157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158</v>
      </c>
      <c r="AU435" s="268" t="s">
        <v>91</v>
      </c>
      <c r="AV435" s="14" t="s">
        <v>91</v>
      </c>
      <c r="AW435" s="14" t="s">
        <v>39</v>
      </c>
      <c r="AX435" s="14" t="s">
        <v>83</v>
      </c>
      <c r="AY435" s="268" t="s">
        <v>145</v>
      </c>
    </row>
    <row r="436" s="15" customFormat="1">
      <c r="A436" s="15"/>
      <c r="B436" s="269"/>
      <c r="C436" s="270"/>
      <c r="D436" s="241" t="s">
        <v>158</v>
      </c>
      <c r="E436" s="271" t="s">
        <v>1</v>
      </c>
      <c r="F436" s="272" t="s">
        <v>161</v>
      </c>
      <c r="G436" s="270"/>
      <c r="H436" s="273">
        <v>157</v>
      </c>
      <c r="I436" s="274"/>
      <c r="J436" s="270"/>
      <c r="K436" s="270"/>
      <c r="L436" s="275"/>
      <c r="M436" s="276"/>
      <c r="N436" s="277"/>
      <c r="O436" s="277"/>
      <c r="P436" s="277"/>
      <c r="Q436" s="277"/>
      <c r="R436" s="277"/>
      <c r="S436" s="277"/>
      <c r="T436" s="27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9" t="s">
        <v>158</v>
      </c>
      <c r="AU436" s="279" t="s">
        <v>91</v>
      </c>
      <c r="AV436" s="15" t="s">
        <v>153</v>
      </c>
      <c r="AW436" s="15" t="s">
        <v>39</v>
      </c>
      <c r="AX436" s="15" t="s">
        <v>87</v>
      </c>
      <c r="AY436" s="279" t="s">
        <v>145</v>
      </c>
    </row>
    <row r="437" s="2" customFormat="1" ht="16.5" customHeight="1">
      <c r="A437" s="40"/>
      <c r="B437" s="41"/>
      <c r="C437" s="228" t="s">
        <v>436</v>
      </c>
      <c r="D437" s="228" t="s">
        <v>148</v>
      </c>
      <c r="E437" s="229" t="s">
        <v>437</v>
      </c>
      <c r="F437" s="230" t="s">
        <v>438</v>
      </c>
      <c r="G437" s="231" t="s">
        <v>207</v>
      </c>
      <c r="H437" s="232">
        <v>157</v>
      </c>
      <c r="I437" s="233"/>
      <c r="J437" s="234">
        <f>ROUND(I437*H437,2)</f>
        <v>0</v>
      </c>
      <c r="K437" s="230" t="s">
        <v>152</v>
      </c>
      <c r="L437" s="46"/>
      <c r="M437" s="235" t="s">
        <v>1</v>
      </c>
      <c r="N437" s="236" t="s">
        <v>48</v>
      </c>
      <c r="O437" s="93"/>
      <c r="P437" s="237">
        <f>O437*H437</f>
        <v>0</v>
      </c>
      <c r="Q437" s="237">
        <v>0</v>
      </c>
      <c r="R437" s="237">
        <f>Q437*H437</f>
        <v>0</v>
      </c>
      <c r="S437" s="237">
        <v>0</v>
      </c>
      <c r="T437" s="238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39" t="s">
        <v>153</v>
      </c>
      <c r="AT437" s="239" t="s">
        <v>148</v>
      </c>
      <c r="AU437" s="239" t="s">
        <v>91</v>
      </c>
      <c r="AY437" s="18" t="s">
        <v>145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8" t="s">
        <v>87</v>
      </c>
      <c r="BK437" s="240">
        <f>ROUND(I437*H437,2)</f>
        <v>0</v>
      </c>
      <c r="BL437" s="18" t="s">
        <v>153</v>
      </c>
      <c r="BM437" s="239" t="s">
        <v>439</v>
      </c>
    </row>
    <row r="438" s="2" customFormat="1">
      <c r="A438" s="40"/>
      <c r="B438" s="41"/>
      <c r="C438" s="42"/>
      <c r="D438" s="241" t="s">
        <v>154</v>
      </c>
      <c r="E438" s="42"/>
      <c r="F438" s="242" t="s">
        <v>440</v>
      </c>
      <c r="G438" s="42"/>
      <c r="H438" s="42"/>
      <c r="I438" s="243"/>
      <c r="J438" s="42"/>
      <c r="K438" s="42"/>
      <c r="L438" s="46"/>
      <c r="M438" s="244"/>
      <c r="N438" s="245"/>
      <c r="O438" s="93"/>
      <c r="P438" s="93"/>
      <c r="Q438" s="93"/>
      <c r="R438" s="93"/>
      <c r="S438" s="93"/>
      <c r="T438" s="94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8" t="s">
        <v>154</v>
      </c>
      <c r="AU438" s="18" t="s">
        <v>91</v>
      </c>
    </row>
    <row r="439" s="2" customFormat="1">
      <c r="A439" s="40"/>
      <c r="B439" s="41"/>
      <c r="C439" s="42"/>
      <c r="D439" s="246" t="s">
        <v>156</v>
      </c>
      <c r="E439" s="42"/>
      <c r="F439" s="247" t="s">
        <v>441</v>
      </c>
      <c r="G439" s="42"/>
      <c r="H439" s="42"/>
      <c r="I439" s="243"/>
      <c r="J439" s="42"/>
      <c r="K439" s="42"/>
      <c r="L439" s="46"/>
      <c r="M439" s="244"/>
      <c r="N439" s="245"/>
      <c r="O439" s="93"/>
      <c r="P439" s="93"/>
      <c r="Q439" s="93"/>
      <c r="R439" s="93"/>
      <c r="S439" s="93"/>
      <c r="T439" s="94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8" t="s">
        <v>156</v>
      </c>
      <c r="AU439" s="18" t="s">
        <v>91</v>
      </c>
    </row>
    <row r="440" s="13" customFormat="1">
      <c r="A440" s="13"/>
      <c r="B440" s="248"/>
      <c r="C440" s="249"/>
      <c r="D440" s="241" t="s">
        <v>158</v>
      </c>
      <c r="E440" s="250" t="s">
        <v>1</v>
      </c>
      <c r="F440" s="251" t="s">
        <v>417</v>
      </c>
      <c r="G440" s="249"/>
      <c r="H440" s="250" t="s">
        <v>1</v>
      </c>
      <c r="I440" s="252"/>
      <c r="J440" s="249"/>
      <c r="K440" s="249"/>
      <c r="L440" s="253"/>
      <c r="M440" s="254"/>
      <c r="N440" s="255"/>
      <c r="O440" s="255"/>
      <c r="P440" s="255"/>
      <c r="Q440" s="255"/>
      <c r="R440" s="255"/>
      <c r="S440" s="255"/>
      <c r="T440" s="25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7" t="s">
        <v>158</v>
      </c>
      <c r="AU440" s="257" t="s">
        <v>91</v>
      </c>
      <c r="AV440" s="13" t="s">
        <v>87</v>
      </c>
      <c r="AW440" s="13" t="s">
        <v>39</v>
      </c>
      <c r="AX440" s="13" t="s">
        <v>83</v>
      </c>
      <c r="AY440" s="257" t="s">
        <v>145</v>
      </c>
    </row>
    <row r="441" s="14" customFormat="1">
      <c r="A441" s="14"/>
      <c r="B441" s="258"/>
      <c r="C441" s="259"/>
      <c r="D441" s="241" t="s">
        <v>158</v>
      </c>
      <c r="E441" s="260" t="s">
        <v>1</v>
      </c>
      <c r="F441" s="261" t="s">
        <v>403</v>
      </c>
      <c r="G441" s="259"/>
      <c r="H441" s="262">
        <v>157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158</v>
      </c>
      <c r="AU441" s="268" t="s">
        <v>91</v>
      </c>
      <c r="AV441" s="14" t="s">
        <v>91</v>
      </c>
      <c r="AW441" s="14" t="s">
        <v>39</v>
      </c>
      <c r="AX441" s="14" t="s">
        <v>83</v>
      </c>
      <c r="AY441" s="268" t="s">
        <v>145</v>
      </c>
    </row>
    <row r="442" s="15" customFormat="1">
      <c r="A442" s="15"/>
      <c r="B442" s="269"/>
      <c r="C442" s="270"/>
      <c r="D442" s="241" t="s">
        <v>158</v>
      </c>
      <c r="E442" s="271" t="s">
        <v>1</v>
      </c>
      <c r="F442" s="272" t="s">
        <v>161</v>
      </c>
      <c r="G442" s="270"/>
      <c r="H442" s="273">
        <v>157</v>
      </c>
      <c r="I442" s="274"/>
      <c r="J442" s="270"/>
      <c r="K442" s="270"/>
      <c r="L442" s="275"/>
      <c r="M442" s="276"/>
      <c r="N442" s="277"/>
      <c r="O442" s="277"/>
      <c r="P442" s="277"/>
      <c r="Q442" s="277"/>
      <c r="R442" s="277"/>
      <c r="S442" s="277"/>
      <c r="T442" s="278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9" t="s">
        <v>158</v>
      </c>
      <c r="AU442" s="279" t="s">
        <v>91</v>
      </c>
      <c r="AV442" s="15" t="s">
        <v>153</v>
      </c>
      <c r="AW442" s="15" t="s">
        <v>39</v>
      </c>
      <c r="AX442" s="15" t="s">
        <v>87</v>
      </c>
      <c r="AY442" s="279" t="s">
        <v>145</v>
      </c>
    </row>
    <row r="443" s="2" customFormat="1" ht="33" customHeight="1">
      <c r="A443" s="40"/>
      <c r="B443" s="41"/>
      <c r="C443" s="228" t="s">
        <v>212</v>
      </c>
      <c r="D443" s="228" t="s">
        <v>148</v>
      </c>
      <c r="E443" s="229" t="s">
        <v>442</v>
      </c>
      <c r="F443" s="230" t="s">
        <v>443</v>
      </c>
      <c r="G443" s="231" t="s">
        <v>207</v>
      </c>
      <c r="H443" s="232">
        <v>157</v>
      </c>
      <c r="I443" s="233"/>
      <c r="J443" s="234">
        <f>ROUND(I443*H443,2)</f>
        <v>0</v>
      </c>
      <c r="K443" s="230" t="s">
        <v>152</v>
      </c>
      <c r="L443" s="46"/>
      <c r="M443" s="235" t="s">
        <v>1</v>
      </c>
      <c r="N443" s="236" t="s">
        <v>48</v>
      </c>
      <c r="O443" s="93"/>
      <c r="P443" s="237">
        <f>O443*H443</f>
        <v>0</v>
      </c>
      <c r="Q443" s="237">
        <v>0</v>
      </c>
      <c r="R443" s="237">
        <f>Q443*H443</f>
        <v>0</v>
      </c>
      <c r="S443" s="237">
        <v>0</v>
      </c>
      <c r="T443" s="23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39" t="s">
        <v>153</v>
      </c>
      <c r="AT443" s="239" t="s">
        <v>148</v>
      </c>
      <c r="AU443" s="239" t="s">
        <v>91</v>
      </c>
      <c r="AY443" s="18" t="s">
        <v>145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8" t="s">
        <v>87</v>
      </c>
      <c r="BK443" s="240">
        <f>ROUND(I443*H443,2)</f>
        <v>0</v>
      </c>
      <c r="BL443" s="18" t="s">
        <v>153</v>
      </c>
      <c r="BM443" s="239" t="s">
        <v>444</v>
      </c>
    </row>
    <row r="444" s="2" customFormat="1">
      <c r="A444" s="40"/>
      <c r="B444" s="41"/>
      <c r="C444" s="42"/>
      <c r="D444" s="241" t="s">
        <v>154</v>
      </c>
      <c r="E444" s="42"/>
      <c r="F444" s="242" t="s">
        <v>445</v>
      </c>
      <c r="G444" s="42"/>
      <c r="H444" s="42"/>
      <c r="I444" s="243"/>
      <c r="J444" s="42"/>
      <c r="K444" s="42"/>
      <c r="L444" s="46"/>
      <c r="M444" s="244"/>
      <c r="N444" s="245"/>
      <c r="O444" s="93"/>
      <c r="P444" s="93"/>
      <c r="Q444" s="93"/>
      <c r="R444" s="93"/>
      <c r="S444" s="93"/>
      <c r="T444" s="94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8" t="s">
        <v>154</v>
      </c>
      <c r="AU444" s="18" t="s">
        <v>91</v>
      </c>
    </row>
    <row r="445" s="2" customFormat="1">
      <c r="A445" s="40"/>
      <c r="B445" s="41"/>
      <c r="C445" s="42"/>
      <c r="D445" s="246" t="s">
        <v>156</v>
      </c>
      <c r="E445" s="42"/>
      <c r="F445" s="247" t="s">
        <v>446</v>
      </c>
      <c r="G445" s="42"/>
      <c r="H445" s="42"/>
      <c r="I445" s="243"/>
      <c r="J445" s="42"/>
      <c r="K445" s="42"/>
      <c r="L445" s="46"/>
      <c r="M445" s="244"/>
      <c r="N445" s="245"/>
      <c r="O445" s="93"/>
      <c r="P445" s="93"/>
      <c r="Q445" s="93"/>
      <c r="R445" s="93"/>
      <c r="S445" s="93"/>
      <c r="T445" s="94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8" t="s">
        <v>156</v>
      </c>
      <c r="AU445" s="18" t="s">
        <v>91</v>
      </c>
    </row>
    <row r="446" s="13" customFormat="1">
      <c r="A446" s="13"/>
      <c r="B446" s="248"/>
      <c r="C446" s="249"/>
      <c r="D446" s="241" t="s">
        <v>158</v>
      </c>
      <c r="E446" s="250" t="s">
        <v>1</v>
      </c>
      <c r="F446" s="251" t="s">
        <v>417</v>
      </c>
      <c r="G446" s="249"/>
      <c r="H446" s="250" t="s">
        <v>1</v>
      </c>
      <c r="I446" s="252"/>
      <c r="J446" s="249"/>
      <c r="K446" s="249"/>
      <c r="L446" s="253"/>
      <c r="M446" s="254"/>
      <c r="N446" s="255"/>
      <c r="O446" s="255"/>
      <c r="P446" s="255"/>
      <c r="Q446" s="255"/>
      <c r="R446" s="255"/>
      <c r="S446" s="255"/>
      <c r="T446" s="25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7" t="s">
        <v>158</v>
      </c>
      <c r="AU446" s="257" t="s">
        <v>91</v>
      </c>
      <c r="AV446" s="13" t="s">
        <v>87</v>
      </c>
      <c r="AW446" s="13" t="s">
        <v>39</v>
      </c>
      <c r="AX446" s="13" t="s">
        <v>83</v>
      </c>
      <c r="AY446" s="257" t="s">
        <v>145</v>
      </c>
    </row>
    <row r="447" s="14" customFormat="1">
      <c r="A447" s="14"/>
      <c r="B447" s="258"/>
      <c r="C447" s="259"/>
      <c r="D447" s="241" t="s">
        <v>158</v>
      </c>
      <c r="E447" s="260" t="s">
        <v>1</v>
      </c>
      <c r="F447" s="261" t="s">
        <v>403</v>
      </c>
      <c r="G447" s="259"/>
      <c r="H447" s="262">
        <v>157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8" t="s">
        <v>158</v>
      </c>
      <c r="AU447" s="268" t="s">
        <v>91</v>
      </c>
      <c r="AV447" s="14" t="s">
        <v>91</v>
      </c>
      <c r="AW447" s="14" t="s">
        <v>39</v>
      </c>
      <c r="AX447" s="14" t="s">
        <v>83</v>
      </c>
      <c r="AY447" s="268" t="s">
        <v>145</v>
      </c>
    </row>
    <row r="448" s="15" customFormat="1">
      <c r="A448" s="15"/>
      <c r="B448" s="269"/>
      <c r="C448" s="270"/>
      <c r="D448" s="241" t="s">
        <v>158</v>
      </c>
      <c r="E448" s="271" t="s">
        <v>1</v>
      </c>
      <c r="F448" s="272" t="s">
        <v>161</v>
      </c>
      <c r="G448" s="270"/>
      <c r="H448" s="273">
        <v>157</v>
      </c>
      <c r="I448" s="274"/>
      <c r="J448" s="270"/>
      <c r="K448" s="270"/>
      <c r="L448" s="275"/>
      <c r="M448" s="276"/>
      <c r="N448" s="277"/>
      <c r="O448" s="277"/>
      <c r="P448" s="277"/>
      <c r="Q448" s="277"/>
      <c r="R448" s="277"/>
      <c r="S448" s="277"/>
      <c r="T448" s="278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9" t="s">
        <v>158</v>
      </c>
      <c r="AU448" s="279" t="s">
        <v>91</v>
      </c>
      <c r="AV448" s="15" t="s">
        <v>153</v>
      </c>
      <c r="AW448" s="15" t="s">
        <v>39</v>
      </c>
      <c r="AX448" s="15" t="s">
        <v>87</v>
      </c>
      <c r="AY448" s="279" t="s">
        <v>145</v>
      </c>
    </row>
    <row r="449" s="2" customFormat="1" ht="24.15" customHeight="1">
      <c r="A449" s="40"/>
      <c r="B449" s="41"/>
      <c r="C449" s="228" t="s">
        <v>447</v>
      </c>
      <c r="D449" s="228" t="s">
        <v>148</v>
      </c>
      <c r="E449" s="229" t="s">
        <v>448</v>
      </c>
      <c r="F449" s="230" t="s">
        <v>449</v>
      </c>
      <c r="G449" s="231" t="s">
        <v>207</v>
      </c>
      <c r="H449" s="232">
        <v>157</v>
      </c>
      <c r="I449" s="233"/>
      <c r="J449" s="234">
        <f>ROUND(I449*H449,2)</f>
        <v>0</v>
      </c>
      <c r="K449" s="230" t="s">
        <v>152</v>
      </c>
      <c r="L449" s="46"/>
      <c r="M449" s="235" t="s">
        <v>1</v>
      </c>
      <c r="N449" s="236" t="s">
        <v>48</v>
      </c>
      <c r="O449" s="93"/>
      <c r="P449" s="237">
        <f>O449*H449</f>
        <v>0</v>
      </c>
      <c r="Q449" s="237">
        <v>0</v>
      </c>
      <c r="R449" s="237">
        <f>Q449*H449</f>
        <v>0</v>
      </c>
      <c r="S449" s="237">
        <v>0</v>
      </c>
      <c r="T449" s="238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39" t="s">
        <v>153</v>
      </c>
      <c r="AT449" s="239" t="s">
        <v>148</v>
      </c>
      <c r="AU449" s="239" t="s">
        <v>91</v>
      </c>
      <c r="AY449" s="18" t="s">
        <v>145</v>
      </c>
      <c r="BE449" s="240">
        <f>IF(N449="základní",J449,0)</f>
        <v>0</v>
      </c>
      <c r="BF449" s="240">
        <f>IF(N449="snížená",J449,0)</f>
        <v>0</v>
      </c>
      <c r="BG449" s="240">
        <f>IF(N449="zákl. přenesená",J449,0)</f>
        <v>0</v>
      </c>
      <c r="BH449" s="240">
        <f>IF(N449="sníž. přenesená",J449,0)</f>
        <v>0</v>
      </c>
      <c r="BI449" s="240">
        <f>IF(N449="nulová",J449,0)</f>
        <v>0</v>
      </c>
      <c r="BJ449" s="18" t="s">
        <v>87</v>
      </c>
      <c r="BK449" s="240">
        <f>ROUND(I449*H449,2)</f>
        <v>0</v>
      </c>
      <c r="BL449" s="18" t="s">
        <v>153</v>
      </c>
      <c r="BM449" s="239" t="s">
        <v>450</v>
      </c>
    </row>
    <row r="450" s="2" customFormat="1">
      <c r="A450" s="40"/>
      <c r="B450" s="41"/>
      <c r="C450" s="42"/>
      <c r="D450" s="241" t="s">
        <v>154</v>
      </c>
      <c r="E450" s="42"/>
      <c r="F450" s="242" t="s">
        <v>451</v>
      </c>
      <c r="G450" s="42"/>
      <c r="H450" s="42"/>
      <c r="I450" s="243"/>
      <c r="J450" s="42"/>
      <c r="K450" s="42"/>
      <c r="L450" s="46"/>
      <c r="M450" s="244"/>
      <c r="N450" s="245"/>
      <c r="O450" s="93"/>
      <c r="P450" s="93"/>
      <c r="Q450" s="93"/>
      <c r="R450" s="93"/>
      <c r="S450" s="93"/>
      <c r="T450" s="94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8" t="s">
        <v>154</v>
      </c>
      <c r="AU450" s="18" t="s">
        <v>91</v>
      </c>
    </row>
    <row r="451" s="2" customFormat="1">
      <c r="A451" s="40"/>
      <c r="B451" s="41"/>
      <c r="C451" s="42"/>
      <c r="D451" s="246" t="s">
        <v>156</v>
      </c>
      <c r="E451" s="42"/>
      <c r="F451" s="247" t="s">
        <v>452</v>
      </c>
      <c r="G451" s="42"/>
      <c r="H451" s="42"/>
      <c r="I451" s="243"/>
      <c r="J451" s="42"/>
      <c r="K451" s="42"/>
      <c r="L451" s="46"/>
      <c r="M451" s="244"/>
      <c r="N451" s="245"/>
      <c r="O451" s="93"/>
      <c r="P451" s="93"/>
      <c r="Q451" s="93"/>
      <c r="R451" s="93"/>
      <c r="S451" s="93"/>
      <c r="T451" s="94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8" t="s">
        <v>156</v>
      </c>
      <c r="AU451" s="18" t="s">
        <v>91</v>
      </c>
    </row>
    <row r="452" s="13" customFormat="1">
      <c r="A452" s="13"/>
      <c r="B452" s="248"/>
      <c r="C452" s="249"/>
      <c r="D452" s="241" t="s">
        <v>158</v>
      </c>
      <c r="E452" s="250" t="s">
        <v>1</v>
      </c>
      <c r="F452" s="251" t="s">
        <v>417</v>
      </c>
      <c r="G452" s="249"/>
      <c r="H452" s="250" t="s">
        <v>1</v>
      </c>
      <c r="I452" s="252"/>
      <c r="J452" s="249"/>
      <c r="K452" s="249"/>
      <c r="L452" s="253"/>
      <c r="M452" s="254"/>
      <c r="N452" s="255"/>
      <c r="O452" s="255"/>
      <c r="P452" s="255"/>
      <c r="Q452" s="255"/>
      <c r="R452" s="255"/>
      <c r="S452" s="255"/>
      <c r="T452" s="25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7" t="s">
        <v>158</v>
      </c>
      <c r="AU452" s="257" t="s">
        <v>91</v>
      </c>
      <c r="AV452" s="13" t="s">
        <v>87</v>
      </c>
      <c r="AW452" s="13" t="s">
        <v>39</v>
      </c>
      <c r="AX452" s="13" t="s">
        <v>83</v>
      </c>
      <c r="AY452" s="257" t="s">
        <v>145</v>
      </c>
    </row>
    <row r="453" s="14" customFormat="1">
      <c r="A453" s="14"/>
      <c r="B453" s="258"/>
      <c r="C453" s="259"/>
      <c r="D453" s="241" t="s">
        <v>158</v>
      </c>
      <c r="E453" s="260" t="s">
        <v>1</v>
      </c>
      <c r="F453" s="261" t="s">
        <v>403</v>
      </c>
      <c r="G453" s="259"/>
      <c r="H453" s="262">
        <v>157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8" t="s">
        <v>158</v>
      </c>
      <c r="AU453" s="268" t="s">
        <v>91</v>
      </c>
      <c r="AV453" s="14" t="s">
        <v>91</v>
      </c>
      <c r="AW453" s="14" t="s">
        <v>39</v>
      </c>
      <c r="AX453" s="14" t="s">
        <v>83</v>
      </c>
      <c r="AY453" s="268" t="s">
        <v>145</v>
      </c>
    </row>
    <row r="454" s="15" customFormat="1">
      <c r="A454" s="15"/>
      <c r="B454" s="269"/>
      <c r="C454" s="270"/>
      <c r="D454" s="241" t="s">
        <v>158</v>
      </c>
      <c r="E454" s="271" t="s">
        <v>1</v>
      </c>
      <c r="F454" s="272" t="s">
        <v>161</v>
      </c>
      <c r="G454" s="270"/>
      <c r="H454" s="273">
        <v>157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9" t="s">
        <v>158</v>
      </c>
      <c r="AU454" s="279" t="s">
        <v>91</v>
      </c>
      <c r="AV454" s="15" t="s">
        <v>153</v>
      </c>
      <c r="AW454" s="15" t="s">
        <v>39</v>
      </c>
      <c r="AX454" s="15" t="s">
        <v>87</v>
      </c>
      <c r="AY454" s="279" t="s">
        <v>145</v>
      </c>
    </row>
    <row r="455" s="2" customFormat="1" ht="21.75" customHeight="1">
      <c r="A455" s="40"/>
      <c r="B455" s="41"/>
      <c r="C455" s="228" t="s">
        <v>453</v>
      </c>
      <c r="D455" s="228" t="s">
        <v>148</v>
      </c>
      <c r="E455" s="229" t="s">
        <v>454</v>
      </c>
      <c r="F455" s="230" t="s">
        <v>455</v>
      </c>
      <c r="G455" s="231" t="s">
        <v>207</v>
      </c>
      <c r="H455" s="232">
        <v>157</v>
      </c>
      <c r="I455" s="233"/>
      <c r="J455" s="234">
        <f>ROUND(I455*H455,2)</f>
        <v>0</v>
      </c>
      <c r="K455" s="230" t="s">
        <v>152</v>
      </c>
      <c r="L455" s="46"/>
      <c r="M455" s="235" t="s">
        <v>1</v>
      </c>
      <c r="N455" s="236" t="s">
        <v>48</v>
      </c>
      <c r="O455" s="93"/>
      <c r="P455" s="237">
        <f>O455*H455</f>
        <v>0</v>
      </c>
      <c r="Q455" s="237">
        <v>0</v>
      </c>
      <c r="R455" s="237">
        <f>Q455*H455</f>
        <v>0</v>
      </c>
      <c r="S455" s="237">
        <v>0</v>
      </c>
      <c r="T455" s="238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39" t="s">
        <v>153</v>
      </c>
      <c r="AT455" s="239" t="s">
        <v>148</v>
      </c>
      <c r="AU455" s="239" t="s">
        <v>91</v>
      </c>
      <c r="AY455" s="18" t="s">
        <v>145</v>
      </c>
      <c r="BE455" s="240">
        <f>IF(N455="základní",J455,0)</f>
        <v>0</v>
      </c>
      <c r="BF455" s="240">
        <f>IF(N455="snížená",J455,0)</f>
        <v>0</v>
      </c>
      <c r="BG455" s="240">
        <f>IF(N455="zákl. přenesená",J455,0)</f>
        <v>0</v>
      </c>
      <c r="BH455" s="240">
        <f>IF(N455="sníž. přenesená",J455,0)</f>
        <v>0</v>
      </c>
      <c r="BI455" s="240">
        <f>IF(N455="nulová",J455,0)</f>
        <v>0</v>
      </c>
      <c r="BJ455" s="18" t="s">
        <v>87</v>
      </c>
      <c r="BK455" s="240">
        <f>ROUND(I455*H455,2)</f>
        <v>0</v>
      </c>
      <c r="BL455" s="18" t="s">
        <v>153</v>
      </c>
      <c r="BM455" s="239" t="s">
        <v>456</v>
      </c>
    </row>
    <row r="456" s="2" customFormat="1">
      <c r="A456" s="40"/>
      <c r="B456" s="41"/>
      <c r="C456" s="42"/>
      <c r="D456" s="241" t="s">
        <v>154</v>
      </c>
      <c r="E456" s="42"/>
      <c r="F456" s="242" t="s">
        <v>457</v>
      </c>
      <c r="G456" s="42"/>
      <c r="H456" s="42"/>
      <c r="I456" s="243"/>
      <c r="J456" s="42"/>
      <c r="K456" s="42"/>
      <c r="L456" s="46"/>
      <c r="M456" s="244"/>
      <c r="N456" s="245"/>
      <c r="O456" s="93"/>
      <c r="P456" s="93"/>
      <c r="Q456" s="93"/>
      <c r="R456" s="93"/>
      <c r="S456" s="93"/>
      <c r="T456" s="94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8" t="s">
        <v>154</v>
      </c>
      <c r="AU456" s="18" t="s">
        <v>91</v>
      </c>
    </row>
    <row r="457" s="2" customFormat="1">
      <c r="A457" s="40"/>
      <c r="B457" s="41"/>
      <c r="C457" s="42"/>
      <c r="D457" s="246" t="s">
        <v>156</v>
      </c>
      <c r="E457" s="42"/>
      <c r="F457" s="247" t="s">
        <v>458</v>
      </c>
      <c r="G457" s="42"/>
      <c r="H457" s="42"/>
      <c r="I457" s="243"/>
      <c r="J457" s="42"/>
      <c r="K457" s="42"/>
      <c r="L457" s="46"/>
      <c r="M457" s="244"/>
      <c r="N457" s="245"/>
      <c r="O457" s="93"/>
      <c r="P457" s="93"/>
      <c r="Q457" s="93"/>
      <c r="R457" s="93"/>
      <c r="S457" s="93"/>
      <c r="T457" s="94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8" t="s">
        <v>156</v>
      </c>
      <c r="AU457" s="18" t="s">
        <v>91</v>
      </c>
    </row>
    <row r="458" s="13" customFormat="1">
      <c r="A458" s="13"/>
      <c r="B458" s="248"/>
      <c r="C458" s="249"/>
      <c r="D458" s="241" t="s">
        <v>158</v>
      </c>
      <c r="E458" s="250" t="s">
        <v>1</v>
      </c>
      <c r="F458" s="251" t="s">
        <v>417</v>
      </c>
      <c r="G458" s="249"/>
      <c r="H458" s="250" t="s">
        <v>1</v>
      </c>
      <c r="I458" s="252"/>
      <c r="J458" s="249"/>
      <c r="K458" s="249"/>
      <c r="L458" s="253"/>
      <c r="M458" s="254"/>
      <c r="N458" s="255"/>
      <c r="O458" s="255"/>
      <c r="P458" s="255"/>
      <c r="Q458" s="255"/>
      <c r="R458" s="255"/>
      <c r="S458" s="255"/>
      <c r="T458" s="25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7" t="s">
        <v>158</v>
      </c>
      <c r="AU458" s="257" t="s">
        <v>91</v>
      </c>
      <c r="AV458" s="13" t="s">
        <v>87</v>
      </c>
      <c r="AW458" s="13" t="s">
        <v>39</v>
      </c>
      <c r="AX458" s="13" t="s">
        <v>83</v>
      </c>
      <c r="AY458" s="257" t="s">
        <v>145</v>
      </c>
    </row>
    <row r="459" s="14" customFormat="1">
      <c r="A459" s="14"/>
      <c r="B459" s="258"/>
      <c r="C459" s="259"/>
      <c r="D459" s="241" t="s">
        <v>158</v>
      </c>
      <c r="E459" s="260" t="s">
        <v>1</v>
      </c>
      <c r="F459" s="261" t="s">
        <v>403</v>
      </c>
      <c r="G459" s="259"/>
      <c r="H459" s="262">
        <v>157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8" t="s">
        <v>158</v>
      </c>
      <c r="AU459" s="268" t="s">
        <v>91</v>
      </c>
      <c r="AV459" s="14" t="s">
        <v>91</v>
      </c>
      <c r="AW459" s="14" t="s">
        <v>39</v>
      </c>
      <c r="AX459" s="14" t="s">
        <v>83</v>
      </c>
      <c r="AY459" s="268" t="s">
        <v>145</v>
      </c>
    </row>
    <row r="460" s="15" customFormat="1">
      <c r="A460" s="15"/>
      <c r="B460" s="269"/>
      <c r="C460" s="270"/>
      <c r="D460" s="241" t="s">
        <v>158</v>
      </c>
      <c r="E460" s="271" t="s">
        <v>1</v>
      </c>
      <c r="F460" s="272" t="s">
        <v>161</v>
      </c>
      <c r="G460" s="270"/>
      <c r="H460" s="273">
        <v>157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9" t="s">
        <v>158</v>
      </c>
      <c r="AU460" s="279" t="s">
        <v>91</v>
      </c>
      <c r="AV460" s="15" t="s">
        <v>153</v>
      </c>
      <c r="AW460" s="15" t="s">
        <v>39</v>
      </c>
      <c r="AX460" s="15" t="s">
        <v>87</v>
      </c>
      <c r="AY460" s="279" t="s">
        <v>145</v>
      </c>
    </row>
    <row r="461" s="2" customFormat="1" ht="24.15" customHeight="1">
      <c r="A461" s="40"/>
      <c r="B461" s="41"/>
      <c r="C461" s="228" t="s">
        <v>459</v>
      </c>
      <c r="D461" s="228" t="s">
        <v>148</v>
      </c>
      <c r="E461" s="229" t="s">
        <v>460</v>
      </c>
      <c r="F461" s="230" t="s">
        <v>461</v>
      </c>
      <c r="G461" s="231" t="s">
        <v>207</v>
      </c>
      <c r="H461" s="232">
        <v>41.159999999999997</v>
      </c>
      <c r="I461" s="233"/>
      <c r="J461" s="234">
        <f>ROUND(I461*H461,2)</f>
        <v>0</v>
      </c>
      <c r="K461" s="230" t="s">
        <v>152</v>
      </c>
      <c r="L461" s="46"/>
      <c r="M461" s="235" t="s">
        <v>1</v>
      </c>
      <c r="N461" s="236" t="s">
        <v>48</v>
      </c>
      <c r="O461" s="93"/>
      <c r="P461" s="237">
        <f>O461*H461</f>
        <v>0</v>
      </c>
      <c r="Q461" s="237">
        <v>0</v>
      </c>
      <c r="R461" s="237">
        <f>Q461*H461</f>
        <v>0</v>
      </c>
      <c r="S461" s="237">
        <v>0</v>
      </c>
      <c r="T461" s="238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9" t="s">
        <v>153</v>
      </c>
      <c r="AT461" s="239" t="s">
        <v>148</v>
      </c>
      <c r="AU461" s="239" t="s">
        <v>91</v>
      </c>
      <c r="AY461" s="18" t="s">
        <v>145</v>
      </c>
      <c r="BE461" s="240">
        <f>IF(N461="základní",J461,0)</f>
        <v>0</v>
      </c>
      <c r="BF461" s="240">
        <f>IF(N461="snížená",J461,0)</f>
        <v>0</v>
      </c>
      <c r="BG461" s="240">
        <f>IF(N461="zákl. přenesená",J461,0)</f>
        <v>0</v>
      </c>
      <c r="BH461" s="240">
        <f>IF(N461="sníž. přenesená",J461,0)</f>
        <v>0</v>
      </c>
      <c r="BI461" s="240">
        <f>IF(N461="nulová",J461,0)</f>
        <v>0</v>
      </c>
      <c r="BJ461" s="18" t="s">
        <v>87</v>
      </c>
      <c r="BK461" s="240">
        <f>ROUND(I461*H461,2)</f>
        <v>0</v>
      </c>
      <c r="BL461" s="18" t="s">
        <v>153</v>
      </c>
      <c r="BM461" s="239" t="s">
        <v>462</v>
      </c>
    </row>
    <row r="462" s="2" customFormat="1">
      <c r="A462" s="40"/>
      <c r="B462" s="41"/>
      <c r="C462" s="42"/>
      <c r="D462" s="241" t="s">
        <v>154</v>
      </c>
      <c r="E462" s="42"/>
      <c r="F462" s="242" t="s">
        <v>463</v>
      </c>
      <c r="G462" s="42"/>
      <c r="H462" s="42"/>
      <c r="I462" s="243"/>
      <c r="J462" s="42"/>
      <c r="K462" s="42"/>
      <c r="L462" s="46"/>
      <c r="M462" s="244"/>
      <c r="N462" s="245"/>
      <c r="O462" s="93"/>
      <c r="P462" s="93"/>
      <c r="Q462" s="93"/>
      <c r="R462" s="93"/>
      <c r="S462" s="93"/>
      <c r="T462" s="94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8" t="s">
        <v>154</v>
      </c>
      <c r="AU462" s="18" t="s">
        <v>91</v>
      </c>
    </row>
    <row r="463" s="2" customFormat="1">
      <c r="A463" s="40"/>
      <c r="B463" s="41"/>
      <c r="C463" s="42"/>
      <c r="D463" s="246" t="s">
        <v>156</v>
      </c>
      <c r="E463" s="42"/>
      <c r="F463" s="247" t="s">
        <v>464</v>
      </c>
      <c r="G463" s="42"/>
      <c r="H463" s="42"/>
      <c r="I463" s="243"/>
      <c r="J463" s="42"/>
      <c r="K463" s="42"/>
      <c r="L463" s="46"/>
      <c r="M463" s="244"/>
      <c r="N463" s="245"/>
      <c r="O463" s="93"/>
      <c r="P463" s="93"/>
      <c r="Q463" s="93"/>
      <c r="R463" s="93"/>
      <c r="S463" s="93"/>
      <c r="T463" s="94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156</v>
      </c>
      <c r="AU463" s="18" t="s">
        <v>91</v>
      </c>
    </row>
    <row r="464" s="13" customFormat="1">
      <c r="A464" s="13"/>
      <c r="B464" s="248"/>
      <c r="C464" s="249"/>
      <c r="D464" s="241" t="s">
        <v>158</v>
      </c>
      <c r="E464" s="250" t="s">
        <v>1</v>
      </c>
      <c r="F464" s="251" t="s">
        <v>401</v>
      </c>
      <c r="G464" s="249"/>
      <c r="H464" s="250" t="s">
        <v>1</v>
      </c>
      <c r="I464" s="252"/>
      <c r="J464" s="249"/>
      <c r="K464" s="249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158</v>
      </c>
      <c r="AU464" s="257" t="s">
        <v>91</v>
      </c>
      <c r="AV464" s="13" t="s">
        <v>87</v>
      </c>
      <c r="AW464" s="13" t="s">
        <v>39</v>
      </c>
      <c r="AX464" s="13" t="s">
        <v>83</v>
      </c>
      <c r="AY464" s="257" t="s">
        <v>145</v>
      </c>
    </row>
    <row r="465" s="14" customFormat="1">
      <c r="A465" s="14"/>
      <c r="B465" s="258"/>
      <c r="C465" s="259"/>
      <c r="D465" s="241" t="s">
        <v>158</v>
      </c>
      <c r="E465" s="260" t="s">
        <v>1</v>
      </c>
      <c r="F465" s="261" t="s">
        <v>402</v>
      </c>
      <c r="G465" s="259"/>
      <c r="H465" s="262">
        <v>41.159999999999997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158</v>
      </c>
      <c r="AU465" s="268" t="s">
        <v>91</v>
      </c>
      <c r="AV465" s="14" t="s">
        <v>91</v>
      </c>
      <c r="AW465" s="14" t="s">
        <v>39</v>
      </c>
      <c r="AX465" s="14" t="s">
        <v>83</v>
      </c>
      <c r="AY465" s="268" t="s">
        <v>145</v>
      </c>
    </row>
    <row r="466" s="15" customFormat="1">
      <c r="A466" s="15"/>
      <c r="B466" s="269"/>
      <c r="C466" s="270"/>
      <c r="D466" s="241" t="s">
        <v>158</v>
      </c>
      <c r="E466" s="271" t="s">
        <v>1</v>
      </c>
      <c r="F466" s="272" t="s">
        <v>161</v>
      </c>
      <c r="G466" s="270"/>
      <c r="H466" s="273">
        <v>41.159999999999997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158</v>
      </c>
      <c r="AU466" s="279" t="s">
        <v>91</v>
      </c>
      <c r="AV466" s="15" t="s">
        <v>153</v>
      </c>
      <c r="AW466" s="15" t="s">
        <v>39</v>
      </c>
      <c r="AX466" s="15" t="s">
        <v>87</v>
      </c>
      <c r="AY466" s="279" t="s">
        <v>145</v>
      </c>
    </row>
    <row r="467" s="12" customFormat="1" ht="22.8" customHeight="1">
      <c r="A467" s="12"/>
      <c r="B467" s="212"/>
      <c r="C467" s="213"/>
      <c r="D467" s="214" t="s">
        <v>82</v>
      </c>
      <c r="E467" s="226" t="s">
        <v>91</v>
      </c>
      <c r="F467" s="226" t="s">
        <v>465</v>
      </c>
      <c r="G467" s="213"/>
      <c r="H467" s="213"/>
      <c r="I467" s="216"/>
      <c r="J467" s="227">
        <f>BK467</f>
        <v>0</v>
      </c>
      <c r="K467" s="213"/>
      <c r="L467" s="218"/>
      <c r="M467" s="219"/>
      <c r="N467" s="220"/>
      <c r="O467" s="220"/>
      <c r="P467" s="221">
        <f>SUM(P468:P599)</f>
        <v>0</v>
      </c>
      <c r="Q467" s="220"/>
      <c r="R467" s="221">
        <f>SUM(R468:R599)</f>
        <v>78.976670559999974</v>
      </c>
      <c r="S467" s="220"/>
      <c r="T467" s="222">
        <f>SUM(T468:T599)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3" t="s">
        <v>87</v>
      </c>
      <c r="AT467" s="224" t="s">
        <v>82</v>
      </c>
      <c r="AU467" s="224" t="s">
        <v>87</v>
      </c>
      <c r="AY467" s="223" t="s">
        <v>145</v>
      </c>
      <c r="BK467" s="225">
        <f>SUM(BK468:BK599)</f>
        <v>0</v>
      </c>
    </row>
    <row r="468" s="2" customFormat="1" ht="21.75" customHeight="1">
      <c r="A468" s="40"/>
      <c r="B468" s="41"/>
      <c r="C468" s="228" t="s">
        <v>355</v>
      </c>
      <c r="D468" s="228" t="s">
        <v>148</v>
      </c>
      <c r="E468" s="229" t="s">
        <v>466</v>
      </c>
      <c r="F468" s="230" t="s">
        <v>467</v>
      </c>
      <c r="G468" s="231" t="s">
        <v>265</v>
      </c>
      <c r="H468" s="232">
        <v>0.86399999999999999</v>
      </c>
      <c r="I468" s="233"/>
      <c r="J468" s="234">
        <f>ROUND(I468*H468,2)</f>
        <v>0</v>
      </c>
      <c r="K468" s="230" t="s">
        <v>152</v>
      </c>
      <c r="L468" s="46"/>
      <c r="M468" s="235" t="s">
        <v>1</v>
      </c>
      <c r="N468" s="236" t="s">
        <v>48</v>
      </c>
      <c r="O468" s="93"/>
      <c r="P468" s="237">
        <f>O468*H468</f>
        <v>0</v>
      </c>
      <c r="Q468" s="237">
        <v>1.9593</v>
      </c>
      <c r="R468" s="237">
        <f>Q468*H468</f>
        <v>1.6928352</v>
      </c>
      <c r="S468" s="237">
        <v>0</v>
      </c>
      <c r="T468" s="238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39" t="s">
        <v>153</v>
      </c>
      <c r="AT468" s="239" t="s">
        <v>148</v>
      </c>
      <c r="AU468" s="239" t="s">
        <v>91</v>
      </c>
      <c r="AY468" s="18" t="s">
        <v>145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8" t="s">
        <v>87</v>
      </c>
      <c r="BK468" s="240">
        <f>ROUND(I468*H468,2)</f>
        <v>0</v>
      </c>
      <c r="BL468" s="18" t="s">
        <v>153</v>
      </c>
      <c r="BM468" s="239" t="s">
        <v>468</v>
      </c>
    </row>
    <row r="469" s="2" customFormat="1">
      <c r="A469" s="40"/>
      <c r="B469" s="41"/>
      <c r="C469" s="42"/>
      <c r="D469" s="241" t="s">
        <v>154</v>
      </c>
      <c r="E469" s="42"/>
      <c r="F469" s="242" t="s">
        <v>467</v>
      </c>
      <c r="G469" s="42"/>
      <c r="H469" s="42"/>
      <c r="I469" s="243"/>
      <c r="J469" s="42"/>
      <c r="K469" s="42"/>
      <c r="L469" s="46"/>
      <c r="M469" s="244"/>
      <c r="N469" s="245"/>
      <c r="O469" s="93"/>
      <c r="P469" s="93"/>
      <c r="Q469" s="93"/>
      <c r="R469" s="93"/>
      <c r="S469" s="93"/>
      <c r="T469" s="94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8" t="s">
        <v>154</v>
      </c>
      <c r="AU469" s="18" t="s">
        <v>91</v>
      </c>
    </row>
    <row r="470" s="2" customFormat="1">
      <c r="A470" s="40"/>
      <c r="B470" s="41"/>
      <c r="C470" s="42"/>
      <c r="D470" s="246" t="s">
        <v>156</v>
      </c>
      <c r="E470" s="42"/>
      <c r="F470" s="247" t="s">
        <v>469</v>
      </c>
      <c r="G470" s="42"/>
      <c r="H470" s="42"/>
      <c r="I470" s="243"/>
      <c r="J470" s="42"/>
      <c r="K470" s="42"/>
      <c r="L470" s="46"/>
      <c r="M470" s="244"/>
      <c r="N470" s="245"/>
      <c r="O470" s="93"/>
      <c r="P470" s="93"/>
      <c r="Q470" s="93"/>
      <c r="R470" s="93"/>
      <c r="S470" s="93"/>
      <c r="T470" s="94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8" t="s">
        <v>156</v>
      </c>
      <c r="AU470" s="18" t="s">
        <v>91</v>
      </c>
    </row>
    <row r="471" s="13" customFormat="1">
      <c r="A471" s="13"/>
      <c r="B471" s="248"/>
      <c r="C471" s="249"/>
      <c r="D471" s="241" t="s">
        <v>158</v>
      </c>
      <c r="E471" s="250" t="s">
        <v>1</v>
      </c>
      <c r="F471" s="251" t="s">
        <v>470</v>
      </c>
      <c r="G471" s="249"/>
      <c r="H471" s="250" t="s">
        <v>1</v>
      </c>
      <c r="I471" s="252"/>
      <c r="J471" s="249"/>
      <c r="K471" s="249"/>
      <c r="L471" s="253"/>
      <c r="M471" s="254"/>
      <c r="N471" s="255"/>
      <c r="O471" s="255"/>
      <c r="P471" s="255"/>
      <c r="Q471" s="255"/>
      <c r="R471" s="255"/>
      <c r="S471" s="255"/>
      <c r="T471" s="25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7" t="s">
        <v>158</v>
      </c>
      <c r="AU471" s="257" t="s">
        <v>91</v>
      </c>
      <c r="AV471" s="13" t="s">
        <v>87</v>
      </c>
      <c r="AW471" s="13" t="s">
        <v>39</v>
      </c>
      <c r="AX471" s="13" t="s">
        <v>83</v>
      </c>
      <c r="AY471" s="257" t="s">
        <v>145</v>
      </c>
    </row>
    <row r="472" s="14" customFormat="1">
      <c r="A472" s="14"/>
      <c r="B472" s="258"/>
      <c r="C472" s="259"/>
      <c r="D472" s="241" t="s">
        <v>158</v>
      </c>
      <c r="E472" s="260" t="s">
        <v>1</v>
      </c>
      <c r="F472" s="261" t="s">
        <v>471</v>
      </c>
      <c r="G472" s="259"/>
      <c r="H472" s="262">
        <v>0.86399999999999999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8" t="s">
        <v>158</v>
      </c>
      <c r="AU472" s="268" t="s">
        <v>91</v>
      </c>
      <c r="AV472" s="14" t="s">
        <v>91</v>
      </c>
      <c r="AW472" s="14" t="s">
        <v>39</v>
      </c>
      <c r="AX472" s="14" t="s">
        <v>83</v>
      </c>
      <c r="AY472" s="268" t="s">
        <v>145</v>
      </c>
    </row>
    <row r="473" s="15" customFormat="1">
      <c r="A473" s="15"/>
      <c r="B473" s="269"/>
      <c r="C473" s="270"/>
      <c r="D473" s="241" t="s">
        <v>158</v>
      </c>
      <c r="E473" s="271" t="s">
        <v>1</v>
      </c>
      <c r="F473" s="272" t="s">
        <v>161</v>
      </c>
      <c r="G473" s="270"/>
      <c r="H473" s="273">
        <v>0.86399999999999999</v>
      </c>
      <c r="I473" s="274"/>
      <c r="J473" s="270"/>
      <c r="K473" s="270"/>
      <c r="L473" s="275"/>
      <c r="M473" s="276"/>
      <c r="N473" s="277"/>
      <c r="O473" s="277"/>
      <c r="P473" s="277"/>
      <c r="Q473" s="277"/>
      <c r="R473" s="277"/>
      <c r="S473" s="277"/>
      <c r="T473" s="27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9" t="s">
        <v>158</v>
      </c>
      <c r="AU473" s="279" t="s">
        <v>91</v>
      </c>
      <c r="AV473" s="15" t="s">
        <v>153</v>
      </c>
      <c r="AW473" s="15" t="s">
        <v>39</v>
      </c>
      <c r="AX473" s="15" t="s">
        <v>87</v>
      </c>
      <c r="AY473" s="279" t="s">
        <v>145</v>
      </c>
    </row>
    <row r="474" s="2" customFormat="1" ht="33" customHeight="1">
      <c r="A474" s="40"/>
      <c r="B474" s="41"/>
      <c r="C474" s="228" t="s">
        <v>472</v>
      </c>
      <c r="D474" s="228" t="s">
        <v>148</v>
      </c>
      <c r="E474" s="229" t="s">
        <v>473</v>
      </c>
      <c r="F474" s="230" t="s">
        <v>474</v>
      </c>
      <c r="G474" s="231" t="s">
        <v>475</v>
      </c>
      <c r="H474" s="232">
        <v>7.7000000000000002</v>
      </c>
      <c r="I474" s="233"/>
      <c r="J474" s="234">
        <f>ROUND(I474*H474,2)</f>
        <v>0</v>
      </c>
      <c r="K474" s="230" t="s">
        <v>152</v>
      </c>
      <c r="L474" s="46"/>
      <c r="M474" s="235" t="s">
        <v>1</v>
      </c>
      <c r="N474" s="236" t="s">
        <v>48</v>
      </c>
      <c r="O474" s="93"/>
      <c r="P474" s="237">
        <f>O474*H474</f>
        <v>0</v>
      </c>
      <c r="Q474" s="237">
        <v>1.52477</v>
      </c>
      <c r="R474" s="237">
        <f>Q474*H474</f>
        <v>11.740729</v>
      </c>
      <c r="S474" s="237">
        <v>0</v>
      </c>
      <c r="T474" s="238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9" t="s">
        <v>153</v>
      </c>
      <c r="AT474" s="239" t="s">
        <v>148</v>
      </c>
      <c r="AU474" s="239" t="s">
        <v>91</v>
      </c>
      <c r="AY474" s="18" t="s">
        <v>145</v>
      </c>
      <c r="BE474" s="240">
        <f>IF(N474="základní",J474,0)</f>
        <v>0</v>
      </c>
      <c r="BF474" s="240">
        <f>IF(N474="snížená",J474,0)</f>
        <v>0</v>
      </c>
      <c r="BG474" s="240">
        <f>IF(N474="zákl. přenesená",J474,0)</f>
        <v>0</v>
      </c>
      <c r="BH474" s="240">
        <f>IF(N474="sníž. přenesená",J474,0)</f>
        <v>0</v>
      </c>
      <c r="BI474" s="240">
        <f>IF(N474="nulová",J474,0)</f>
        <v>0</v>
      </c>
      <c r="BJ474" s="18" t="s">
        <v>87</v>
      </c>
      <c r="BK474" s="240">
        <f>ROUND(I474*H474,2)</f>
        <v>0</v>
      </c>
      <c r="BL474" s="18" t="s">
        <v>153</v>
      </c>
      <c r="BM474" s="239" t="s">
        <v>476</v>
      </c>
    </row>
    <row r="475" s="2" customFormat="1">
      <c r="A475" s="40"/>
      <c r="B475" s="41"/>
      <c r="C475" s="42"/>
      <c r="D475" s="241" t="s">
        <v>154</v>
      </c>
      <c r="E475" s="42"/>
      <c r="F475" s="242" t="s">
        <v>477</v>
      </c>
      <c r="G475" s="42"/>
      <c r="H475" s="42"/>
      <c r="I475" s="243"/>
      <c r="J475" s="42"/>
      <c r="K475" s="42"/>
      <c r="L475" s="46"/>
      <c r="M475" s="244"/>
      <c r="N475" s="245"/>
      <c r="O475" s="93"/>
      <c r="P475" s="93"/>
      <c r="Q475" s="93"/>
      <c r="R475" s="93"/>
      <c r="S475" s="93"/>
      <c r="T475" s="94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8" t="s">
        <v>154</v>
      </c>
      <c r="AU475" s="18" t="s">
        <v>91</v>
      </c>
    </row>
    <row r="476" s="2" customFormat="1">
      <c r="A476" s="40"/>
      <c r="B476" s="41"/>
      <c r="C476" s="42"/>
      <c r="D476" s="246" t="s">
        <v>156</v>
      </c>
      <c r="E476" s="42"/>
      <c r="F476" s="247" t="s">
        <v>478</v>
      </c>
      <c r="G476" s="42"/>
      <c r="H476" s="42"/>
      <c r="I476" s="243"/>
      <c r="J476" s="42"/>
      <c r="K476" s="42"/>
      <c r="L476" s="46"/>
      <c r="M476" s="244"/>
      <c r="N476" s="245"/>
      <c r="O476" s="93"/>
      <c r="P476" s="93"/>
      <c r="Q476" s="93"/>
      <c r="R476" s="93"/>
      <c r="S476" s="93"/>
      <c r="T476" s="94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8" t="s">
        <v>156</v>
      </c>
      <c r="AU476" s="18" t="s">
        <v>91</v>
      </c>
    </row>
    <row r="477" s="13" customFormat="1">
      <c r="A477" s="13"/>
      <c r="B477" s="248"/>
      <c r="C477" s="249"/>
      <c r="D477" s="241" t="s">
        <v>158</v>
      </c>
      <c r="E477" s="250" t="s">
        <v>1</v>
      </c>
      <c r="F477" s="251" t="s">
        <v>479</v>
      </c>
      <c r="G477" s="249"/>
      <c r="H477" s="250" t="s">
        <v>1</v>
      </c>
      <c r="I477" s="252"/>
      <c r="J477" s="249"/>
      <c r="K477" s="249"/>
      <c r="L477" s="253"/>
      <c r="M477" s="254"/>
      <c r="N477" s="255"/>
      <c r="O477" s="255"/>
      <c r="P477" s="255"/>
      <c r="Q477" s="255"/>
      <c r="R477" s="255"/>
      <c r="S477" s="255"/>
      <c r="T477" s="25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7" t="s">
        <v>158</v>
      </c>
      <c r="AU477" s="257" t="s">
        <v>91</v>
      </c>
      <c r="AV477" s="13" t="s">
        <v>87</v>
      </c>
      <c r="AW477" s="13" t="s">
        <v>39</v>
      </c>
      <c r="AX477" s="13" t="s">
        <v>83</v>
      </c>
      <c r="AY477" s="257" t="s">
        <v>145</v>
      </c>
    </row>
    <row r="478" s="14" customFormat="1">
      <c r="A478" s="14"/>
      <c r="B478" s="258"/>
      <c r="C478" s="259"/>
      <c r="D478" s="241" t="s">
        <v>158</v>
      </c>
      <c r="E478" s="260" t="s">
        <v>1</v>
      </c>
      <c r="F478" s="261" t="s">
        <v>480</v>
      </c>
      <c r="G478" s="259"/>
      <c r="H478" s="262">
        <v>7.7000000000000002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8" t="s">
        <v>158</v>
      </c>
      <c r="AU478" s="268" t="s">
        <v>91</v>
      </c>
      <c r="AV478" s="14" t="s">
        <v>91</v>
      </c>
      <c r="AW478" s="14" t="s">
        <v>39</v>
      </c>
      <c r="AX478" s="14" t="s">
        <v>83</v>
      </c>
      <c r="AY478" s="268" t="s">
        <v>145</v>
      </c>
    </row>
    <row r="479" s="15" customFormat="1">
      <c r="A479" s="15"/>
      <c r="B479" s="269"/>
      <c r="C479" s="270"/>
      <c r="D479" s="241" t="s">
        <v>158</v>
      </c>
      <c r="E479" s="271" t="s">
        <v>1</v>
      </c>
      <c r="F479" s="272" t="s">
        <v>161</v>
      </c>
      <c r="G479" s="270"/>
      <c r="H479" s="273">
        <v>7.7000000000000002</v>
      </c>
      <c r="I479" s="274"/>
      <c r="J479" s="270"/>
      <c r="K479" s="270"/>
      <c r="L479" s="275"/>
      <c r="M479" s="276"/>
      <c r="N479" s="277"/>
      <c r="O479" s="277"/>
      <c r="P479" s="277"/>
      <c r="Q479" s="277"/>
      <c r="R479" s="277"/>
      <c r="S479" s="277"/>
      <c r="T479" s="27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9" t="s">
        <v>158</v>
      </c>
      <c r="AU479" s="279" t="s">
        <v>91</v>
      </c>
      <c r="AV479" s="15" t="s">
        <v>153</v>
      </c>
      <c r="AW479" s="15" t="s">
        <v>39</v>
      </c>
      <c r="AX479" s="15" t="s">
        <v>87</v>
      </c>
      <c r="AY479" s="279" t="s">
        <v>145</v>
      </c>
    </row>
    <row r="480" s="2" customFormat="1" ht="24.15" customHeight="1">
      <c r="A480" s="40"/>
      <c r="B480" s="41"/>
      <c r="C480" s="228" t="s">
        <v>363</v>
      </c>
      <c r="D480" s="228" t="s">
        <v>148</v>
      </c>
      <c r="E480" s="229" t="s">
        <v>481</v>
      </c>
      <c r="F480" s="230" t="s">
        <v>482</v>
      </c>
      <c r="G480" s="231" t="s">
        <v>207</v>
      </c>
      <c r="H480" s="232">
        <v>8.2080000000000002</v>
      </c>
      <c r="I480" s="233"/>
      <c r="J480" s="234">
        <f>ROUND(I480*H480,2)</f>
        <v>0</v>
      </c>
      <c r="K480" s="230" t="s">
        <v>152</v>
      </c>
      <c r="L480" s="46"/>
      <c r="M480" s="235" t="s">
        <v>1</v>
      </c>
      <c r="N480" s="236" t="s">
        <v>48</v>
      </c>
      <c r="O480" s="93"/>
      <c r="P480" s="237">
        <f>O480*H480</f>
        <v>0</v>
      </c>
      <c r="Q480" s="237">
        <v>0.00010000000000000001</v>
      </c>
      <c r="R480" s="237">
        <f>Q480*H480</f>
        <v>0.00082080000000000011</v>
      </c>
      <c r="S480" s="237">
        <v>0</v>
      </c>
      <c r="T480" s="238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39" t="s">
        <v>153</v>
      </c>
      <c r="AT480" s="239" t="s">
        <v>148</v>
      </c>
      <c r="AU480" s="239" t="s">
        <v>91</v>
      </c>
      <c r="AY480" s="18" t="s">
        <v>145</v>
      </c>
      <c r="BE480" s="240">
        <f>IF(N480="základní",J480,0)</f>
        <v>0</v>
      </c>
      <c r="BF480" s="240">
        <f>IF(N480="snížená",J480,0)</f>
        <v>0</v>
      </c>
      <c r="BG480" s="240">
        <f>IF(N480="zákl. přenesená",J480,0)</f>
        <v>0</v>
      </c>
      <c r="BH480" s="240">
        <f>IF(N480="sníž. přenesená",J480,0)</f>
        <v>0</v>
      </c>
      <c r="BI480" s="240">
        <f>IF(N480="nulová",J480,0)</f>
        <v>0</v>
      </c>
      <c r="BJ480" s="18" t="s">
        <v>87</v>
      </c>
      <c r="BK480" s="240">
        <f>ROUND(I480*H480,2)</f>
        <v>0</v>
      </c>
      <c r="BL480" s="18" t="s">
        <v>153</v>
      </c>
      <c r="BM480" s="239" t="s">
        <v>483</v>
      </c>
    </row>
    <row r="481" s="2" customFormat="1">
      <c r="A481" s="40"/>
      <c r="B481" s="41"/>
      <c r="C481" s="42"/>
      <c r="D481" s="241" t="s">
        <v>154</v>
      </c>
      <c r="E481" s="42"/>
      <c r="F481" s="242" t="s">
        <v>484</v>
      </c>
      <c r="G481" s="42"/>
      <c r="H481" s="42"/>
      <c r="I481" s="243"/>
      <c r="J481" s="42"/>
      <c r="K481" s="42"/>
      <c r="L481" s="46"/>
      <c r="M481" s="244"/>
      <c r="N481" s="245"/>
      <c r="O481" s="93"/>
      <c r="P481" s="93"/>
      <c r="Q481" s="93"/>
      <c r="R481" s="93"/>
      <c r="S481" s="93"/>
      <c r="T481" s="94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8" t="s">
        <v>154</v>
      </c>
      <c r="AU481" s="18" t="s">
        <v>91</v>
      </c>
    </row>
    <row r="482" s="2" customFormat="1">
      <c r="A482" s="40"/>
      <c r="B482" s="41"/>
      <c r="C482" s="42"/>
      <c r="D482" s="246" t="s">
        <v>156</v>
      </c>
      <c r="E482" s="42"/>
      <c r="F482" s="247" t="s">
        <v>485</v>
      </c>
      <c r="G482" s="42"/>
      <c r="H482" s="42"/>
      <c r="I482" s="243"/>
      <c r="J482" s="42"/>
      <c r="K482" s="42"/>
      <c r="L482" s="46"/>
      <c r="M482" s="244"/>
      <c r="N482" s="245"/>
      <c r="O482" s="93"/>
      <c r="P482" s="93"/>
      <c r="Q482" s="93"/>
      <c r="R482" s="93"/>
      <c r="S482" s="93"/>
      <c r="T482" s="94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8" t="s">
        <v>156</v>
      </c>
      <c r="AU482" s="18" t="s">
        <v>91</v>
      </c>
    </row>
    <row r="483" s="13" customFormat="1">
      <c r="A483" s="13"/>
      <c r="B483" s="248"/>
      <c r="C483" s="249"/>
      <c r="D483" s="241" t="s">
        <v>158</v>
      </c>
      <c r="E483" s="250" t="s">
        <v>1</v>
      </c>
      <c r="F483" s="251" t="s">
        <v>486</v>
      </c>
      <c r="G483" s="249"/>
      <c r="H483" s="250" t="s">
        <v>1</v>
      </c>
      <c r="I483" s="252"/>
      <c r="J483" s="249"/>
      <c r="K483" s="249"/>
      <c r="L483" s="253"/>
      <c r="M483" s="254"/>
      <c r="N483" s="255"/>
      <c r="O483" s="255"/>
      <c r="P483" s="255"/>
      <c r="Q483" s="255"/>
      <c r="R483" s="255"/>
      <c r="S483" s="255"/>
      <c r="T483" s="25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7" t="s">
        <v>158</v>
      </c>
      <c r="AU483" s="257" t="s">
        <v>91</v>
      </c>
      <c r="AV483" s="13" t="s">
        <v>87</v>
      </c>
      <c r="AW483" s="13" t="s">
        <v>39</v>
      </c>
      <c r="AX483" s="13" t="s">
        <v>83</v>
      </c>
      <c r="AY483" s="257" t="s">
        <v>145</v>
      </c>
    </row>
    <row r="484" s="14" customFormat="1">
      <c r="A484" s="14"/>
      <c r="B484" s="258"/>
      <c r="C484" s="259"/>
      <c r="D484" s="241" t="s">
        <v>158</v>
      </c>
      <c r="E484" s="260" t="s">
        <v>1</v>
      </c>
      <c r="F484" s="261" t="s">
        <v>487</v>
      </c>
      <c r="G484" s="259"/>
      <c r="H484" s="262">
        <v>8.2080000000000002</v>
      </c>
      <c r="I484" s="263"/>
      <c r="J484" s="259"/>
      <c r="K484" s="259"/>
      <c r="L484" s="264"/>
      <c r="M484" s="265"/>
      <c r="N484" s="266"/>
      <c r="O484" s="266"/>
      <c r="P484" s="266"/>
      <c r="Q484" s="266"/>
      <c r="R484" s="266"/>
      <c r="S484" s="266"/>
      <c r="T484" s="26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8" t="s">
        <v>158</v>
      </c>
      <c r="AU484" s="268" t="s">
        <v>91</v>
      </c>
      <c r="AV484" s="14" t="s">
        <v>91</v>
      </c>
      <c r="AW484" s="14" t="s">
        <v>39</v>
      </c>
      <c r="AX484" s="14" t="s">
        <v>83</v>
      </c>
      <c r="AY484" s="268" t="s">
        <v>145</v>
      </c>
    </row>
    <row r="485" s="15" customFormat="1">
      <c r="A485" s="15"/>
      <c r="B485" s="269"/>
      <c r="C485" s="270"/>
      <c r="D485" s="241" t="s">
        <v>158</v>
      </c>
      <c r="E485" s="271" t="s">
        <v>1</v>
      </c>
      <c r="F485" s="272" t="s">
        <v>161</v>
      </c>
      <c r="G485" s="270"/>
      <c r="H485" s="273">
        <v>8.2080000000000002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9" t="s">
        <v>158</v>
      </c>
      <c r="AU485" s="279" t="s">
        <v>91</v>
      </c>
      <c r="AV485" s="15" t="s">
        <v>153</v>
      </c>
      <c r="AW485" s="15" t="s">
        <v>39</v>
      </c>
      <c r="AX485" s="15" t="s">
        <v>87</v>
      </c>
      <c r="AY485" s="279" t="s">
        <v>145</v>
      </c>
    </row>
    <row r="486" s="2" customFormat="1" ht="16.5" customHeight="1">
      <c r="A486" s="40"/>
      <c r="B486" s="41"/>
      <c r="C486" s="292" t="s">
        <v>488</v>
      </c>
      <c r="D486" s="292" t="s">
        <v>347</v>
      </c>
      <c r="E486" s="293" t="s">
        <v>489</v>
      </c>
      <c r="F486" s="294" t="s">
        <v>490</v>
      </c>
      <c r="G486" s="295" t="s">
        <v>207</v>
      </c>
      <c r="H486" s="296">
        <v>9.0289999999999999</v>
      </c>
      <c r="I486" s="297"/>
      <c r="J486" s="298">
        <f>ROUND(I486*H486,2)</f>
        <v>0</v>
      </c>
      <c r="K486" s="294" t="s">
        <v>152</v>
      </c>
      <c r="L486" s="299"/>
      <c r="M486" s="300" t="s">
        <v>1</v>
      </c>
      <c r="N486" s="301" t="s">
        <v>48</v>
      </c>
      <c r="O486" s="93"/>
      <c r="P486" s="237">
        <f>O486*H486</f>
        <v>0</v>
      </c>
      <c r="Q486" s="237">
        <v>0.0014</v>
      </c>
      <c r="R486" s="237">
        <f>Q486*H486</f>
        <v>0.0126406</v>
      </c>
      <c r="S486" s="237">
        <v>0</v>
      </c>
      <c r="T486" s="238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39" t="s">
        <v>198</v>
      </c>
      <c r="AT486" s="239" t="s">
        <v>347</v>
      </c>
      <c r="AU486" s="239" t="s">
        <v>91</v>
      </c>
      <c r="AY486" s="18" t="s">
        <v>145</v>
      </c>
      <c r="BE486" s="240">
        <f>IF(N486="základní",J486,0)</f>
        <v>0</v>
      </c>
      <c r="BF486" s="240">
        <f>IF(N486="snížená",J486,0)</f>
        <v>0</v>
      </c>
      <c r="BG486" s="240">
        <f>IF(N486="zákl. přenesená",J486,0)</f>
        <v>0</v>
      </c>
      <c r="BH486" s="240">
        <f>IF(N486="sníž. přenesená",J486,0)</f>
        <v>0</v>
      </c>
      <c r="BI486" s="240">
        <f>IF(N486="nulová",J486,0)</f>
        <v>0</v>
      </c>
      <c r="BJ486" s="18" t="s">
        <v>87</v>
      </c>
      <c r="BK486" s="240">
        <f>ROUND(I486*H486,2)</f>
        <v>0</v>
      </c>
      <c r="BL486" s="18" t="s">
        <v>153</v>
      </c>
      <c r="BM486" s="239" t="s">
        <v>491</v>
      </c>
    </row>
    <row r="487" s="2" customFormat="1">
      <c r="A487" s="40"/>
      <c r="B487" s="41"/>
      <c r="C487" s="42"/>
      <c r="D487" s="241" t="s">
        <v>154</v>
      </c>
      <c r="E487" s="42"/>
      <c r="F487" s="242" t="s">
        <v>490</v>
      </c>
      <c r="G487" s="42"/>
      <c r="H487" s="42"/>
      <c r="I487" s="243"/>
      <c r="J487" s="42"/>
      <c r="K487" s="42"/>
      <c r="L487" s="46"/>
      <c r="M487" s="244"/>
      <c r="N487" s="245"/>
      <c r="O487" s="93"/>
      <c r="P487" s="93"/>
      <c r="Q487" s="93"/>
      <c r="R487" s="93"/>
      <c r="S487" s="93"/>
      <c r="T487" s="94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8" t="s">
        <v>154</v>
      </c>
      <c r="AU487" s="18" t="s">
        <v>91</v>
      </c>
    </row>
    <row r="488" s="13" customFormat="1">
      <c r="A488" s="13"/>
      <c r="B488" s="248"/>
      <c r="C488" s="249"/>
      <c r="D488" s="241" t="s">
        <v>158</v>
      </c>
      <c r="E488" s="250" t="s">
        <v>1</v>
      </c>
      <c r="F488" s="251" t="s">
        <v>417</v>
      </c>
      <c r="G488" s="249"/>
      <c r="H488" s="250" t="s">
        <v>1</v>
      </c>
      <c r="I488" s="252"/>
      <c r="J488" s="249"/>
      <c r="K488" s="249"/>
      <c r="L488" s="253"/>
      <c r="M488" s="254"/>
      <c r="N488" s="255"/>
      <c r="O488" s="255"/>
      <c r="P488" s="255"/>
      <c r="Q488" s="255"/>
      <c r="R488" s="255"/>
      <c r="S488" s="255"/>
      <c r="T488" s="25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7" t="s">
        <v>158</v>
      </c>
      <c r="AU488" s="257" t="s">
        <v>91</v>
      </c>
      <c r="AV488" s="13" t="s">
        <v>87</v>
      </c>
      <c r="AW488" s="13" t="s">
        <v>39</v>
      </c>
      <c r="AX488" s="13" t="s">
        <v>83</v>
      </c>
      <c r="AY488" s="257" t="s">
        <v>145</v>
      </c>
    </row>
    <row r="489" s="14" customFormat="1">
      <c r="A489" s="14"/>
      <c r="B489" s="258"/>
      <c r="C489" s="259"/>
      <c r="D489" s="241" t="s">
        <v>158</v>
      </c>
      <c r="E489" s="260" t="s">
        <v>1</v>
      </c>
      <c r="F489" s="261" t="s">
        <v>492</v>
      </c>
      <c r="G489" s="259"/>
      <c r="H489" s="262">
        <v>9.0289999999999999</v>
      </c>
      <c r="I489" s="263"/>
      <c r="J489" s="259"/>
      <c r="K489" s="259"/>
      <c r="L489" s="264"/>
      <c r="M489" s="265"/>
      <c r="N489" s="266"/>
      <c r="O489" s="266"/>
      <c r="P489" s="266"/>
      <c r="Q489" s="266"/>
      <c r="R489" s="266"/>
      <c r="S489" s="266"/>
      <c r="T489" s="26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8" t="s">
        <v>158</v>
      </c>
      <c r="AU489" s="268" t="s">
        <v>91</v>
      </c>
      <c r="AV489" s="14" t="s">
        <v>91</v>
      </c>
      <c r="AW489" s="14" t="s">
        <v>39</v>
      </c>
      <c r="AX489" s="14" t="s">
        <v>83</v>
      </c>
      <c r="AY489" s="268" t="s">
        <v>145</v>
      </c>
    </row>
    <row r="490" s="15" customFormat="1">
      <c r="A490" s="15"/>
      <c r="B490" s="269"/>
      <c r="C490" s="270"/>
      <c r="D490" s="241" t="s">
        <v>158</v>
      </c>
      <c r="E490" s="271" t="s">
        <v>1</v>
      </c>
      <c r="F490" s="272" t="s">
        <v>161</v>
      </c>
      <c r="G490" s="270"/>
      <c r="H490" s="273">
        <v>9.0289999999999999</v>
      </c>
      <c r="I490" s="274"/>
      <c r="J490" s="270"/>
      <c r="K490" s="270"/>
      <c r="L490" s="275"/>
      <c r="M490" s="276"/>
      <c r="N490" s="277"/>
      <c r="O490" s="277"/>
      <c r="P490" s="277"/>
      <c r="Q490" s="277"/>
      <c r="R490" s="277"/>
      <c r="S490" s="277"/>
      <c r="T490" s="278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9" t="s">
        <v>158</v>
      </c>
      <c r="AU490" s="279" t="s">
        <v>91</v>
      </c>
      <c r="AV490" s="15" t="s">
        <v>153</v>
      </c>
      <c r="AW490" s="15" t="s">
        <v>39</v>
      </c>
      <c r="AX490" s="15" t="s">
        <v>87</v>
      </c>
      <c r="AY490" s="279" t="s">
        <v>145</v>
      </c>
    </row>
    <row r="491" s="2" customFormat="1" ht="16.5" customHeight="1">
      <c r="A491" s="40"/>
      <c r="B491" s="41"/>
      <c r="C491" s="228" t="s">
        <v>493</v>
      </c>
      <c r="D491" s="228" t="s">
        <v>148</v>
      </c>
      <c r="E491" s="229" t="s">
        <v>494</v>
      </c>
      <c r="F491" s="230" t="s">
        <v>495</v>
      </c>
      <c r="G491" s="231" t="s">
        <v>475</v>
      </c>
      <c r="H491" s="232">
        <v>24</v>
      </c>
      <c r="I491" s="233"/>
      <c r="J491" s="234">
        <f>ROUND(I491*H491,2)</f>
        <v>0</v>
      </c>
      <c r="K491" s="230" t="s">
        <v>152</v>
      </c>
      <c r="L491" s="46"/>
      <c r="M491" s="235" t="s">
        <v>1</v>
      </c>
      <c r="N491" s="236" t="s">
        <v>48</v>
      </c>
      <c r="O491" s="93"/>
      <c r="P491" s="237">
        <f>O491*H491</f>
        <v>0</v>
      </c>
      <c r="Q491" s="237">
        <v>0.00033</v>
      </c>
      <c r="R491" s="237">
        <f>Q491*H491</f>
        <v>0.00792</v>
      </c>
      <c r="S491" s="237">
        <v>0</v>
      </c>
      <c r="T491" s="23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39" t="s">
        <v>153</v>
      </c>
      <c r="AT491" s="239" t="s">
        <v>148</v>
      </c>
      <c r="AU491" s="239" t="s">
        <v>91</v>
      </c>
      <c r="AY491" s="18" t="s">
        <v>145</v>
      </c>
      <c r="BE491" s="240">
        <f>IF(N491="základní",J491,0)</f>
        <v>0</v>
      </c>
      <c r="BF491" s="240">
        <f>IF(N491="snížená",J491,0)</f>
        <v>0</v>
      </c>
      <c r="BG491" s="240">
        <f>IF(N491="zákl. přenesená",J491,0)</f>
        <v>0</v>
      </c>
      <c r="BH491" s="240">
        <f>IF(N491="sníž. přenesená",J491,0)</f>
        <v>0</v>
      </c>
      <c r="BI491" s="240">
        <f>IF(N491="nulová",J491,0)</f>
        <v>0</v>
      </c>
      <c r="BJ491" s="18" t="s">
        <v>87</v>
      </c>
      <c r="BK491" s="240">
        <f>ROUND(I491*H491,2)</f>
        <v>0</v>
      </c>
      <c r="BL491" s="18" t="s">
        <v>153</v>
      </c>
      <c r="BM491" s="239" t="s">
        <v>496</v>
      </c>
    </row>
    <row r="492" s="2" customFormat="1">
      <c r="A492" s="40"/>
      <c r="B492" s="41"/>
      <c r="C492" s="42"/>
      <c r="D492" s="241" t="s">
        <v>154</v>
      </c>
      <c r="E492" s="42"/>
      <c r="F492" s="242" t="s">
        <v>497</v>
      </c>
      <c r="G492" s="42"/>
      <c r="H492" s="42"/>
      <c r="I492" s="243"/>
      <c r="J492" s="42"/>
      <c r="K492" s="42"/>
      <c r="L492" s="46"/>
      <c r="M492" s="244"/>
      <c r="N492" s="245"/>
      <c r="O492" s="93"/>
      <c r="P492" s="93"/>
      <c r="Q492" s="93"/>
      <c r="R492" s="93"/>
      <c r="S492" s="93"/>
      <c r="T492" s="94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8" t="s">
        <v>154</v>
      </c>
      <c r="AU492" s="18" t="s">
        <v>91</v>
      </c>
    </row>
    <row r="493" s="2" customFormat="1">
      <c r="A493" s="40"/>
      <c r="B493" s="41"/>
      <c r="C493" s="42"/>
      <c r="D493" s="246" t="s">
        <v>156</v>
      </c>
      <c r="E493" s="42"/>
      <c r="F493" s="247" t="s">
        <v>498</v>
      </c>
      <c r="G493" s="42"/>
      <c r="H493" s="42"/>
      <c r="I493" s="243"/>
      <c r="J493" s="42"/>
      <c r="K493" s="42"/>
      <c r="L493" s="46"/>
      <c r="M493" s="244"/>
      <c r="N493" s="245"/>
      <c r="O493" s="93"/>
      <c r="P493" s="93"/>
      <c r="Q493" s="93"/>
      <c r="R493" s="93"/>
      <c r="S493" s="93"/>
      <c r="T493" s="94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8" t="s">
        <v>156</v>
      </c>
      <c r="AU493" s="18" t="s">
        <v>91</v>
      </c>
    </row>
    <row r="494" s="13" customFormat="1">
      <c r="A494" s="13"/>
      <c r="B494" s="248"/>
      <c r="C494" s="249"/>
      <c r="D494" s="241" t="s">
        <v>158</v>
      </c>
      <c r="E494" s="250" t="s">
        <v>1</v>
      </c>
      <c r="F494" s="251" t="s">
        <v>499</v>
      </c>
      <c r="G494" s="249"/>
      <c r="H494" s="250" t="s">
        <v>1</v>
      </c>
      <c r="I494" s="252"/>
      <c r="J494" s="249"/>
      <c r="K494" s="249"/>
      <c r="L494" s="253"/>
      <c r="M494" s="254"/>
      <c r="N494" s="255"/>
      <c r="O494" s="255"/>
      <c r="P494" s="255"/>
      <c r="Q494" s="255"/>
      <c r="R494" s="255"/>
      <c r="S494" s="255"/>
      <c r="T494" s="25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7" t="s">
        <v>158</v>
      </c>
      <c r="AU494" s="257" t="s">
        <v>91</v>
      </c>
      <c r="AV494" s="13" t="s">
        <v>87</v>
      </c>
      <c r="AW494" s="13" t="s">
        <v>39</v>
      </c>
      <c r="AX494" s="13" t="s">
        <v>83</v>
      </c>
      <c r="AY494" s="257" t="s">
        <v>145</v>
      </c>
    </row>
    <row r="495" s="14" customFormat="1">
      <c r="A495" s="14"/>
      <c r="B495" s="258"/>
      <c r="C495" s="259"/>
      <c r="D495" s="241" t="s">
        <v>158</v>
      </c>
      <c r="E495" s="260" t="s">
        <v>1</v>
      </c>
      <c r="F495" s="261" t="s">
        <v>500</v>
      </c>
      <c r="G495" s="259"/>
      <c r="H495" s="262">
        <v>24</v>
      </c>
      <c r="I495" s="263"/>
      <c r="J495" s="259"/>
      <c r="K495" s="259"/>
      <c r="L495" s="264"/>
      <c r="M495" s="265"/>
      <c r="N495" s="266"/>
      <c r="O495" s="266"/>
      <c r="P495" s="266"/>
      <c r="Q495" s="266"/>
      <c r="R495" s="266"/>
      <c r="S495" s="266"/>
      <c r="T495" s="26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8" t="s">
        <v>158</v>
      </c>
      <c r="AU495" s="268" t="s">
        <v>91</v>
      </c>
      <c r="AV495" s="14" t="s">
        <v>91</v>
      </c>
      <c r="AW495" s="14" t="s">
        <v>39</v>
      </c>
      <c r="AX495" s="14" t="s">
        <v>83</v>
      </c>
      <c r="AY495" s="268" t="s">
        <v>145</v>
      </c>
    </row>
    <row r="496" s="15" customFormat="1">
      <c r="A496" s="15"/>
      <c r="B496" s="269"/>
      <c r="C496" s="270"/>
      <c r="D496" s="241" t="s">
        <v>158</v>
      </c>
      <c r="E496" s="271" t="s">
        <v>1</v>
      </c>
      <c r="F496" s="272" t="s">
        <v>161</v>
      </c>
      <c r="G496" s="270"/>
      <c r="H496" s="273">
        <v>24</v>
      </c>
      <c r="I496" s="274"/>
      <c r="J496" s="270"/>
      <c r="K496" s="270"/>
      <c r="L496" s="275"/>
      <c r="M496" s="276"/>
      <c r="N496" s="277"/>
      <c r="O496" s="277"/>
      <c r="P496" s="277"/>
      <c r="Q496" s="277"/>
      <c r="R496" s="277"/>
      <c r="S496" s="277"/>
      <c r="T496" s="27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9" t="s">
        <v>158</v>
      </c>
      <c r="AU496" s="279" t="s">
        <v>91</v>
      </c>
      <c r="AV496" s="15" t="s">
        <v>153</v>
      </c>
      <c r="AW496" s="15" t="s">
        <v>39</v>
      </c>
      <c r="AX496" s="15" t="s">
        <v>87</v>
      </c>
      <c r="AY496" s="279" t="s">
        <v>145</v>
      </c>
    </row>
    <row r="497" s="2" customFormat="1" ht="24.15" customHeight="1">
      <c r="A497" s="40"/>
      <c r="B497" s="41"/>
      <c r="C497" s="228" t="s">
        <v>501</v>
      </c>
      <c r="D497" s="228" t="s">
        <v>148</v>
      </c>
      <c r="E497" s="229" t="s">
        <v>502</v>
      </c>
      <c r="F497" s="230" t="s">
        <v>503</v>
      </c>
      <c r="G497" s="231" t="s">
        <v>151</v>
      </c>
      <c r="H497" s="232">
        <v>70</v>
      </c>
      <c r="I497" s="233"/>
      <c r="J497" s="234">
        <f>ROUND(I497*H497,2)</f>
        <v>0</v>
      </c>
      <c r="K497" s="230" t="s">
        <v>152</v>
      </c>
      <c r="L497" s="46"/>
      <c r="M497" s="235" t="s">
        <v>1</v>
      </c>
      <c r="N497" s="236" t="s">
        <v>48</v>
      </c>
      <c r="O497" s="93"/>
      <c r="P497" s="237">
        <f>O497*H497</f>
        <v>0</v>
      </c>
      <c r="Q497" s="237">
        <v>0.00020000000000000001</v>
      </c>
      <c r="R497" s="237">
        <f>Q497*H497</f>
        <v>0.014</v>
      </c>
      <c r="S497" s="237">
        <v>0</v>
      </c>
      <c r="T497" s="238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39" t="s">
        <v>153</v>
      </c>
      <c r="AT497" s="239" t="s">
        <v>148</v>
      </c>
      <c r="AU497" s="239" t="s">
        <v>91</v>
      </c>
      <c r="AY497" s="18" t="s">
        <v>145</v>
      </c>
      <c r="BE497" s="240">
        <f>IF(N497="základní",J497,0)</f>
        <v>0</v>
      </c>
      <c r="BF497" s="240">
        <f>IF(N497="snížená",J497,0)</f>
        <v>0</v>
      </c>
      <c r="BG497" s="240">
        <f>IF(N497="zákl. přenesená",J497,0)</f>
        <v>0</v>
      </c>
      <c r="BH497" s="240">
        <f>IF(N497="sníž. přenesená",J497,0)</f>
        <v>0</v>
      </c>
      <c r="BI497" s="240">
        <f>IF(N497="nulová",J497,0)</f>
        <v>0</v>
      </c>
      <c r="BJ497" s="18" t="s">
        <v>87</v>
      </c>
      <c r="BK497" s="240">
        <f>ROUND(I497*H497,2)</f>
        <v>0</v>
      </c>
      <c r="BL497" s="18" t="s">
        <v>153</v>
      </c>
      <c r="BM497" s="239" t="s">
        <v>504</v>
      </c>
    </row>
    <row r="498" s="2" customFormat="1">
      <c r="A498" s="40"/>
      <c r="B498" s="41"/>
      <c r="C498" s="42"/>
      <c r="D498" s="241" t="s">
        <v>154</v>
      </c>
      <c r="E498" s="42"/>
      <c r="F498" s="242" t="s">
        <v>505</v>
      </c>
      <c r="G498" s="42"/>
      <c r="H498" s="42"/>
      <c r="I498" s="243"/>
      <c r="J498" s="42"/>
      <c r="K498" s="42"/>
      <c r="L498" s="46"/>
      <c r="M498" s="244"/>
      <c r="N498" s="245"/>
      <c r="O498" s="93"/>
      <c r="P498" s="93"/>
      <c r="Q498" s="93"/>
      <c r="R498" s="93"/>
      <c r="S498" s="93"/>
      <c r="T498" s="94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8" t="s">
        <v>154</v>
      </c>
      <c r="AU498" s="18" t="s">
        <v>91</v>
      </c>
    </row>
    <row r="499" s="2" customFormat="1">
      <c r="A499" s="40"/>
      <c r="B499" s="41"/>
      <c r="C499" s="42"/>
      <c r="D499" s="246" t="s">
        <v>156</v>
      </c>
      <c r="E499" s="42"/>
      <c r="F499" s="247" t="s">
        <v>506</v>
      </c>
      <c r="G499" s="42"/>
      <c r="H499" s="42"/>
      <c r="I499" s="243"/>
      <c r="J499" s="42"/>
      <c r="K499" s="42"/>
      <c r="L499" s="46"/>
      <c r="M499" s="244"/>
      <c r="N499" s="245"/>
      <c r="O499" s="93"/>
      <c r="P499" s="93"/>
      <c r="Q499" s="93"/>
      <c r="R499" s="93"/>
      <c r="S499" s="93"/>
      <c r="T499" s="94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8" t="s">
        <v>156</v>
      </c>
      <c r="AU499" s="18" t="s">
        <v>91</v>
      </c>
    </row>
    <row r="500" s="13" customFormat="1">
      <c r="A500" s="13"/>
      <c r="B500" s="248"/>
      <c r="C500" s="249"/>
      <c r="D500" s="241" t="s">
        <v>158</v>
      </c>
      <c r="E500" s="250" t="s">
        <v>1</v>
      </c>
      <c r="F500" s="251" t="s">
        <v>499</v>
      </c>
      <c r="G500" s="249"/>
      <c r="H500" s="250" t="s">
        <v>1</v>
      </c>
      <c r="I500" s="252"/>
      <c r="J500" s="249"/>
      <c r="K500" s="249"/>
      <c r="L500" s="253"/>
      <c r="M500" s="254"/>
      <c r="N500" s="255"/>
      <c r="O500" s="255"/>
      <c r="P500" s="255"/>
      <c r="Q500" s="255"/>
      <c r="R500" s="255"/>
      <c r="S500" s="255"/>
      <c r="T500" s="25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7" t="s">
        <v>158</v>
      </c>
      <c r="AU500" s="257" t="s">
        <v>91</v>
      </c>
      <c r="AV500" s="13" t="s">
        <v>87</v>
      </c>
      <c r="AW500" s="13" t="s">
        <v>39</v>
      </c>
      <c r="AX500" s="13" t="s">
        <v>83</v>
      </c>
      <c r="AY500" s="257" t="s">
        <v>145</v>
      </c>
    </row>
    <row r="501" s="14" customFormat="1">
      <c r="A501" s="14"/>
      <c r="B501" s="258"/>
      <c r="C501" s="259"/>
      <c r="D501" s="241" t="s">
        <v>158</v>
      </c>
      <c r="E501" s="260" t="s">
        <v>1</v>
      </c>
      <c r="F501" s="261" t="s">
        <v>507</v>
      </c>
      <c r="G501" s="259"/>
      <c r="H501" s="262">
        <v>70</v>
      </c>
      <c r="I501" s="263"/>
      <c r="J501" s="259"/>
      <c r="K501" s="259"/>
      <c r="L501" s="264"/>
      <c r="M501" s="265"/>
      <c r="N501" s="266"/>
      <c r="O501" s="266"/>
      <c r="P501" s="266"/>
      <c r="Q501" s="266"/>
      <c r="R501" s="266"/>
      <c r="S501" s="266"/>
      <c r="T501" s="26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8" t="s">
        <v>158</v>
      </c>
      <c r="AU501" s="268" t="s">
        <v>91</v>
      </c>
      <c r="AV501" s="14" t="s">
        <v>91</v>
      </c>
      <c r="AW501" s="14" t="s">
        <v>39</v>
      </c>
      <c r="AX501" s="14" t="s">
        <v>83</v>
      </c>
      <c r="AY501" s="268" t="s">
        <v>145</v>
      </c>
    </row>
    <row r="502" s="15" customFormat="1">
      <c r="A502" s="15"/>
      <c r="B502" s="269"/>
      <c r="C502" s="270"/>
      <c r="D502" s="241" t="s">
        <v>158</v>
      </c>
      <c r="E502" s="271" t="s">
        <v>1</v>
      </c>
      <c r="F502" s="272" t="s">
        <v>161</v>
      </c>
      <c r="G502" s="270"/>
      <c r="H502" s="273">
        <v>70</v>
      </c>
      <c r="I502" s="274"/>
      <c r="J502" s="270"/>
      <c r="K502" s="270"/>
      <c r="L502" s="275"/>
      <c r="M502" s="276"/>
      <c r="N502" s="277"/>
      <c r="O502" s="277"/>
      <c r="P502" s="277"/>
      <c r="Q502" s="277"/>
      <c r="R502" s="277"/>
      <c r="S502" s="277"/>
      <c r="T502" s="27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9" t="s">
        <v>158</v>
      </c>
      <c r="AU502" s="279" t="s">
        <v>91</v>
      </c>
      <c r="AV502" s="15" t="s">
        <v>153</v>
      </c>
      <c r="AW502" s="15" t="s">
        <v>39</v>
      </c>
      <c r="AX502" s="15" t="s">
        <v>87</v>
      </c>
      <c r="AY502" s="279" t="s">
        <v>145</v>
      </c>
    </row>
    <row r="503" s="2" customFormat="1" ht="24.15" customHeight="1">
      <c r="A503" s="40"/>
      <c r="B503" s="41"/>
      <c r="C503" s="228" t="s">
        <v>374</v>
      </c>
      <c r="D503" s="228" t="s">
        <v>148</v>
      </c>
      <c r="E503" s="229" t="s">
        <v>508</v>
      </c>
      <c r="F503" s="230" t="s">
        <v>509</v>
      </c>
      <c r="G503" s="231" t="s">
        <v>207</v>
      </c>
      <c r="H503" s="232">
        <v>106.40000000000001</v>
      </c>
      <c r="I503" s="233"/>
      <c r="J503" s="234">
        <f>ROUND(I503*H503,2)</f>
        <v>0</v>
      </c>
      <c r="K503" s="230" t="s">
        <v>152</v>
      </c>
      <c r="L503" s="46"/>
      <c r="M503" s="235" t="s">
        <v>1</v>
      </c>
      <c r="N503" s="236" t="s">
        <v>48</v>
      </c>
      <c r="O503" s="93"/>
      <c r="P503" s="237">
        <f>O503*H503</f>
        <v>0</v>
      </c>
      <c r="Q503" s="237">
        <v>0.00014999999999999999</v>
      </c>
      <c r="R503" s="237">
        <f>Q503*H503</f>
        <v>0.015959999999999998</v>
      </c>
      <c r="S503" s="237">
        <v>0</v>
      </c>
      <c r="T503" s="238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9" t="s">
        <v>153</v>
      </c>
      <c r="AT503" s="239" t="s">
        <v>148</v>
      </c>
      <c r="AU503" s="239" t="s">
        <v>91</v>
      </c>
      <c r="AY503" s="18" t="s">
        <v>145</v>
      </c>
      <c r="BE503" s="240">
        <f>IF(N503="základní",J503,0)</f>
        <v>0</v>
      </c>
      <c r="BF503" s="240">
        <f>IF(N503="snížená",J503,0)</f>
        <v>0</v>
      </c>
      <c r="BG503" s="240">
        <f>IF(N503="zákl. přenesená",J503,0)</f>
        <v>0</v>
      </c>
      <c r="BH503" s="240">
        <f>IF(N503="sníž. přenesená",J503,0)</f>
        <v>0</v>
      </c>
      <c r="BI503" s="240">
        <f>IF(N503="nulová",J503,0)</f>
        <v>0</v>
      </c>
      <c r="BJ503" s="18" t="s">
        <v>87</v>
      </c>
      <c r="BK503" s="240">
        <f>ROUND(I503*H503,2)</f>
        <v>0</v>
      </c>
      <c r="BL503" s="18" t="s">
        <v>153</v>
      </c>
      <c r="BM503" s="239" t="s">
        <v>510</v>
      </c>
    </row>
    <row r="504" s="2" customFormat="1">
      <c r="A504" s="40"/>
      <c r="B504" s="41"/>
      <c r="C504" s="42"/>
      <c r="D504" s="241" t="s">
        <v>154</v>
      </c>
      <c r="E504" s="42"/>
      <c r="F504" s="242" t="s">
        <v>511</v>
      </c>
      <c r="G504" s="42"/>
      <c r="H504" s="42"/>
      <c r="I504" s="243"/>
      <c r="J504" s="42"/>
      <c r="K504" s="42"/>
      <c r="L504" s="46"/>
      <c r="M504" s="244"/>
      <c r="N504" s="245"/>
      <c r="O504" s="93"/>
      <c r="P504" s="93"/>
      <c r="Q504" s="93"/>
      <c r="R504" s="93"/>
      <c r="S504" s="93"/>
      <c r="T504" s="94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8" t="s">
        <v>154</v>
      </c>
      <c r="AU504" s="18" t="s">
        <v>91</v>
      </c>
    </row>
    <row r="505" s="2" customFormat="1">
      <c r="A505" s="40"/>
      <c r="B505" s="41"/>
      <c r="C505" s="42"/>
      <c r="D505" s="246" t="s">
        <v>156</v>
      </c>
      <c r="E505" s="42"/>
      <c r="F505" s="247" t="s">
        <v>512</v>
      </c>
      <c r="G505" s="42"/>
      <c r="H505" s="42"/>
      <c r="I505" s="243"/>
      <c r="J505" s="42"/>
      <c r="K505" s="42"/>
      <c r="L505" s="46"/>
      <c r="M505" s="244"/>
      <c r="N505" s="245"/>
      <c r="O505" s="93"/>
      <c r="P505" s="93"/>
      <c r="Q505" s="93"/>
      <c r="R505" s="93"/>
      <c r="S505" s="93"/>
      <c r="T505" s="94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8" t="s">
        <v>156</v>
      </c>
      <c r="AU505" s="18" t="s">
        <v>91</v>
      </c>
    </row>
    <row r="506" s="13" customFormat="1">
      <c r="A506" s="13"/>
      <c r="B506" s="248"/>
      <c r="C506" s="249"/>
      <c r="D506" s="241" t="s">
        <v>158</v>
      </c>
      <c r="E506" s="250" t="s">
        <v>1</v>
      </c>
      <c r="F506" s="251" t="s">
        <v>499</v>
      </c>
      <c r="G506" s="249"/>
      <c r="H506" s="250" t="s">
        <v>1</v>
      </c>
      <c r="I506" s="252"/>
      <c r="J506" s="249"/>
      <c r="K506" s="249"/>
      <c r="L506" s="253"/>
      <c r="M506" s="254"/>
      <c r="N506" s="255"/>
      <c r="O506" s="255"/>
      <c r="P506" s="255"/>
      <c r="Q506" s="255"/>
      <c r="R506" s="255"/>
      <c r="S506" s="255"/>
      <c r="T506" s="25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7" t="s">
        <v>158</v>
      </c>
      <c r="AU506" s="257" t="s">
        <v>91</v>
      </c>
      <c r="AV506" s="13" t="s">
        <v>87</v>
      </c>
      <c r="AW506" s="13" t="s">
        <v>39</v>
      </c>
      <c r="AX506" s="13" t="s">
        <v>83</v>
      </c>
      <c r="AY506" s="257" t="s">
        <v>145</v>
      </c>
    </row>
    <row r="507" s="14" customFormat="1">
      <c r="A507" s="14"/>
      <c r="B507" s="258"/>
      <c r="C507" s="259"/>
      <c r="D507" s="241" t="s">
        <v>158</v>
      </c>
      <c r="E507" s="260" t="s">
        <v>1</v>
      </c>
      <c r="F507" s="261" t="s">
        <v>513</v>
      </c>
      <c r="G507" s="259"/>
      <c r="H507" s="262">
        <v>106.40000000000001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8" t="s">
        <v>158</v>
      </c>
      <c r="AU507" s="268" t="s">
        <v>91</v>
      </c>
      <c r="AV507" s="14" t="s">
        <v>91</v>
      </c>
      <c r="AW507" s="14" t="s">
        <v>39</v>
      </c>
      <c r="AX507" s="14" t="s">
        <v>83</v>
      </c>
      <c r="AY507" s="268" t="s">
        <v>145</v>
      </c>
    </row>
    <row r="508" s="15" customFormat="1">
      <c r="A508" s="15"/>
      <c r="B508" s="269"/>
      <c r="C508" s="270"/>
      <c r="D508" s="241" t="s">
        <v>158</v>
      </c>
      <c r="E508" s="271" t="s">
        <v>1</v>
      </c>
      <c r="F508" s="272" t="s">
        <v>161</v>
      </c>
      <c r="G508" s="270"/>
      <c r="H508" s="273">
        <v>106.40000000000001</v>
      </c>
      <c r="I508" s="274"/>
      <c r="J508" s="270"/>
      <c r="K508" s="270"/>
      <c r="L508" s="275"/>
      <c r="M508" s="276"/>
      <c r="N508" s="277"/>
      <c r="O508" s="277"/>
      <c r="P508" s="277"/>
      <c r="Q508" s="277"/>
      <c r="R508" s="277"/>
      <c r="S508" s="277"/>
      <c r="T508" s="27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9" t="s">
        <v>158</v>
      </c>
      <c r="AU508" s="279" t="s">
        <v>91</v>
      </c>
      <c r="AV508" s="15" t="s">
        <v>153</v>
      </c>
      <c r="AW508" s="15" t="s">
        <v>39</v>
      </c>
      <c r="AX508" s="15" t="s">
        <v>87</v>
      </c>
      <c r="AY508" s="279" t="s">
        <v>145</v>
      </c>
    </row>
    <row r="509" s="2" customFormat="1" ht="24.15" customHeight="1">
      <c r="A509" s="40"/>
      <c r="B509" s="41"/>
      <c r="C509" s="228" t="s">
        <v>514</v>
      </c>
      <c r="D509" s="228" t="s">
        <v>148</v>
      </c>
      <c r="E509" s="229" t="s">
        <v>515</v>
      </c>
      <c r="F509" s="230" t="s">
        <v>516</v>
      </c>
      <c r="G509" s="231" t="s">
        <v>207</v>
      </c>
      <c r="H509" s="232">
        <v>106.40000000000001</v>
      </c>
      <c r="I509" s="233"/>
      <c r="J509" s="234">
        <f>ROUND(I509*H509,2)</f>
        <v>0</v>
      </c>
      <c r="K509" s="230" t="s">
        <v>152</v>
      </c>
      <c r="L509" s="46"/>
      <c r="M509" s="235" t="s">
        <v>1</v>
      </c>
      <c r="N509" s="236" t="s">
        <v>48</v>
      </c>
      <c r="O509" s="93"/>
      <c r="P509" s="237">
        <f>O509*H509</f>
        <v>0</v>
      </c>
      <c r="Q509" s="237">
        <v>0</v>
      </c>
      <c r="R509" s="237">
        <f>Q509*H509</f>
        <v>0</v>
      </c>
      <c r="S509" s="237">
        <v>0</v>
      </c>
      <c r="T509" s="238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9" t="s">
        <v>153</v>
      </c>
      <c r="AT509" s="239" t="s">
        <v>148</v>
      </c>
      <c r="AU509" s="239" t="s">
        <v>91</v>
      </c>
      <c r="AY509" s="18" t="s">
        <v>145</v>
      </c>
      <c r="BE509" s="240">
        <f>IF(N509="základní",J509,0)</f>
        <v>0</v>
      </c>
      <c r="BF509" s="240">
        <f>IF(N509="snížená",J509,0)</f>
        <v>0</v>
      </c>
      <c r="BG509" s="240">
        <f>IF(N509="zákl. přenesená",J509,0)</f>
        <v>0</v>
      </c>
      <c r="BH509" s="240">
        <f>IF(N509="sníž. přenesená",J509,0)</f>
        <v>0</v>
      </c>
      <c r="BI509" s="240">
        <f>IF(N509="nulová",J509,0)</f>
        <v>0</v>
      </c>
      <c r="BJ509" s="18" t="s">
        <v>87</v>
      </c>
      <c r="BK509" s="240">
        <f>ROUND(I509*H509,2)</f>
        <v>0</v>
      </c>
      <c r="BL509" s="18" t="s">
        <v>153</v>
      </c>
      <c r="BM509" s="239" t="s">
        <v>517</v>
      </c>
    </row>
    <row r="510" s="2" customFormat="1">
      <c r="A510" s="40"/>
      <c r="B510" s="41"/>
      <c r="C510" s="42"/>
      <c r="D510" s="241" t="s">
        <v>154</v>
      </c>
      <c r="E510" s="42"/>
      <c r="F510" s="242" t="s">
        <v>518</v>
      </c>
      <c r="G510" s="42"/>
      <c r="H510" s="42"/>
      <c r="I510" s="243"/>
      <c r="J510" s="42"/>
      <c r="K510" s="42"/>
      <c r="L510" s="46"/>
      <c r="M510" s="244"/>
      <c r="N510" s="245"/>
      <c r="O510" s="93"/>
      <c r="P510" s="93"/>
      <c r="Q510" s="93"/>
      <c r="R510" s="93"/>
      <c r="S510" s="93"/>
      <c r="T510" s="94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8" t="s">
        <v>154</v>
      </c>
      <c r="AU510" s="18" t="s">
        <v>91</v>
      </c>
    </row>
    <row r="511" s="2" customFormat="1">
      <c r="A511" s="40"/>
      <c r="B511" s="41"/>
      <c r="C511" s="42"/>
      <c r="D511" s="246" t="s">
        <v>156</v>
      </c>
      <c r="E511" s="42"/>
      <c r="F511" s="247" t="s">
        <v>519</v>
      </c>
      <c r="G511" s="42"/>
      <c r="H511" s="42"/>
      <c r="I511" s="243"/>
      <c r="J511" s="42"/>
      <c r="K511" s="42"/>
      <c r="L511" s="46"/>
      <c r="M511" s="244"/>
      <c r="N511" s="245"/>
      <c r="O511" s="93"/>
      <c r="P511" s="93"/>
      <c r="Q511" s="93"/>
      <c r="R511" s="93"/>
      <c r="S511" s="93"/>
      <c r="T511" s="94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8" t="s">
        <v>156</v>
      </c>
      <c r="AU511" s="18" t="s">
        <v>91</v>
      </c>
    </row>
    <row r="512" s="13" customFormat="1">
      <c r="A512" s="13"/>
      <c r="B512" s="248"/>
      <c r="C512" s="249"/>
      <c r="D512" s="241" t="s">
        <v>158</v>
      </c>
      <c r="E512" s="250" t="s">
        <v>1</v>
      </c>
      <c r="F512" s="251" t="s">
        <v>499</v>
      </c>
      <c r="G512" s="249"/>
      <c r="H512" s="250" t="s">
        <v>1</v>
      </c>
      <c r="I512" s="252"/>
      <c r="J512" s="249"/>
      <c r="K512" s="249"/>
      <c r="L512" s="253"/>
      <c r="M512" s="254"/>
      <c r="N512" s="255"/>
      <c r="O512" s="255"/>
      <c r="P512" s="255"/>
      <c r="Q512" s="255"/>
      <c r="R512" s="255"/>
      <c r="S512" s="255"/>
      <c r="T512" s="25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7" t="s">
        <v>158</v>
      </c>
      <c r="AU512" s="257" t="s">
        <v>91</v>
      </c>
      <c r="AV512" s="13" t="s">
        <v>87</v>
      </c>
      <c r="AW512" s="13" t="s">
        <v>39</v>
      </c>
      <c r="AX512" s="13" t="s">
        <v>83</v>
      </c>
      <c r="AY512" s="257" t="s">
        <v>145</v>
      </c>
    </row>
    <row r="513" s="14" customFormat="1">
      <c r="A513" s="14"/>
      <c r="B513" s="258"/>
      <c r="C513" s="259"/>
      <c r="D513" s="241" t="s">
        <v>158</v>
      </c>
      <c r="E513" s="260" t="s">
        <v>1</v>
      </c>
      <c r="F513" s="261" t="s">
        <v>513</v>
      </c>
      <c r="G513" s="259"/>
      <c r="H513" s="262">
        <v>106.40000000000001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8" t="s">
        <v>158</v>
      </c>
      <c r="AU513" s="268" t="s">
        <v>91</v>
      </c>
      <c r="AV513" s="14" t="s">
        <v>91</v>
      </c>
      <c r="AW513" s="14" t="s">
        <v>39</v>
      </c>
      <c r="AX513" s="14" t="s">
        <v>83</v>
      </c>
      <c r="AY513" s="268" t="s">
        <v>145</v>
      </c>
    </row>
    <row r="514" s="15" customFormat="1">
      <c r="A514" s="15"/>
      <c r="B514" s="269"/>
      <c r="C514" s="270"/>
      <c r="D514" s="241" t="s">
        <v>158</v>
      </c>
      <c r="E514" s="271" t="s">
        <v>1</v>
      </c>
      <c r="F514" s="272" t="s">
        <v>161</v>
      </c>
      <c r="G514" s="270"/>
      <c r="H514" s="273">
        <v>106.40000000000001</v>
      </c>
      <c r="I514" s="274"/>
      <c r="J514" s="270"/>
      <c r="K514" s="270"/>
      <c r="L514" s="275"/>
      <c r="M514" s="276"/>
      <c r="N514" s="277"/>
      <c r="O514" s="277"/>
      <c r="P514" s="277"/>
      <c r="Q514" s="277"/>
      <c r="R514" s="277"/>
      <c r="S514" s="277"/>
      <c r="T514" s="27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9" t="s">
        <v>158</v>
      </c>
      <c r="AU514" s="279" t="s">
        <v>91</v>
      </c>
      <c r="AV514" s="15" t="s">
        <v>153</v>
      </c>
      <c r="AW514" s="15" t="s">
        <v>39</v>
      </c>
      <c r="AX514" s="15" t="s">
        <v>87</v>
      </c>
      <c r="AY514" s="279" t="s">
        <v>145</v>
      </c>
    </row>
    <row r="515" s="2" customFormat="1" ht="24.15" customHeight="1">
      <c r="A515" s="40"/>
      <c r="B515" s="41"/>
      <c r="C515" s="292" t="s">
        <v>379</v>
      </c>
      <c r="D515" s="292" t="s">
        <v>347</v>
      </c>
      <c r="E515" s="293" t="s">
        <v>520</v>
      </c>
      <c r="F515" s="294" t="s">
        <v>521</v>
      </c>
      <c r="G515" s="295" t="s">
        <v>331</v>
      </c>
      <c r="H515" s="296">
        <v>16.545000000000002</v>
      </c>
      <c r="I515" s="297"/>
      <c r="J515" s="298">
        <f>ROUND(I515*H515,2)</f>
        <v>0</v>
      </c>
      <c r="K515" s="294" t="s">
        <v>1</v>
      </c>
      <c r="L515" s="299"/>
      <c r="M515" s="300" t="s">
        <v>1</v>
      </c>
      <c r="N515" s="301" t="s">
        <v>48</v>
      </c>
      <c r="O515" s="93"/>
      <c r="P515" s="237">
        <f>O515*H515</f>
        <v>0</v>
      </c>
      <c r="Q515" s="237">
        <v>0</v>
      </c>
      <c r="R515" s="237">
        <f>Q515*H515</f>
        <v>0</v>
      </c>
      <c r="S515" s="237">
        <v>0</v>
      </c>
      <c r="T515" s="238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39" t="s">
        <v>198</v>
      </c>
      <c r="AT515" s="239" t="s">
        <v>347</v>
      </c>
      <c r="AU515" s="239" t="s">
        <v>91</v>
      </c>
      <c r="AY515" s="18" t="s">
        <v>145</v>
      </c>
      <c r="BE515" s="240">
        <f>IF(N515="základní",J515,0)</f>
        <v>0</v>
      </c>
      <c r="BF515" s="240">
        <f>IF(N515="snížená",J515,0)</f>
        <v>0</v>
      </c>
      <c r="BG515" s="240">
        <f>IF(N515="zákl. přenesená",J515,0)</f>
        <v>0</v>
      </c>
      <c r="BH515" s="240">
        <f>IF(N515="sníž. přenesená",J515,0)</f>
        <v>0</v>
      </c>
      <c r="BI515" s="240">
        <f>IF(N515="nulová",J515,0)</f>
        <v>0</v>
      </c>
      <c r="BJ515" s="18" t="s">
        <v>87</v>
      </c>
      <c r="BK515" s="240">
        <f>ROUND(I515*H515,2)</f>
        <v>0</v>
      </c>
      <c r="BL515" s="18" t="s">
        <v>153</v>
      </c>
      <c r="BM515" s="239" t="s">
        <v>522</v>
      </c>
    </row>
    <row r="516" s="2" customFormat="1">
      <c r="A516" s="40"/>
      <c r="B516" s="41"/>
      <c r="C516" s="42"/>
      <c r="D516" s="241" t="s">
        <v>154</v>
      </c>
      <c r="E516" s="42"/>
      <c r="F516" s="242" t="s">
        <v>521</v>
      </c>
      <c r="G516" s="42"/>
      <c r="H516" s="42"/>
      <c r="I516" s="243"/>
      <c r="J516" s="42"/>
      <c r="K516" s="42"/>
      <c r="L516" s="46"/>
      <c r="M516" s="244"/>
      <c r="N516" s="245"/>
      <c r="O516" s="93"/>
      <c r="P516" s="93"/>
      <c r="Q516" s="93"/>
      <c r="R516" s="93"/>
      <c r="S516" s="93"/>
      <c r="T516" s="94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8" t="s">
        <v>154</v>
      </c>
      <c r="AU516" s="18" t="s">
        <v>91</v>
      </c>
    </row>
    <row r="517" s="13" customFormat="1">
      <c r="A517" s="13"/>
      <c r="B517" s="248"/>
      <c r="C517" s="249"/>
      <c r="D517" s="241" t="s">
        <v>158</v>
      </c>
      <c r="E517" s="250" t="s">
        <v>1</v>
      </c>
      <c r="F517" s="251" t="s">
        <v>499</v>
      </c>
      <c r="G517" s="249"/>
      <c r="H517" s="250" t="s">
        <v>1</v>
      </c>
      <c r="I517" s="252"/>
      <c r="J517" s="249"/>
      <c r="K517" s="249"/>
      <c r="L517" s="253"/>
      <c r="M517" s="254"/>
      <c r="N517" s="255"/>
      <c r="O517" s="255"/>
      <c r="P517" s="255"/>
      <c r="Q517" s="255"/>
      <c r="R517" s="255"/>
      <c r="S517" s="255"/>
      <c r="T517" s="25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7" t="s">
        <v>158</v>
      </c>
      <c r="AU517" s="257" t="s">
        <v>91</v>
      </c>
      <c r="AV517" s="13" t="s">
        <v>87</v>
      </c>
      <c r="AW517" s="13" t="s">
        <v>39</v>
      </c>
      <c r="AX517" s="13" t="s">
        <v>83</v>
      </c>
      <c r="AY517" s="257" t="s">
        <v>145</v>
      </c>
    </row>
    <row r="518" s="14" customFormat="1">
      <c r="A518" s="14"/>
      <c r="B518" s="258"/>
      <c r="C518" s="259"/>
      <c r="D518" s="241" t="s">
        <v>158</v>
      </c>
      <c r="E518" s="260" t="s">
        <v>1</v>
      </c>
      <c r="F518" s="261" t="s">
        <v>523</v>
      </c>
      <c r="G518" s="259"/>
      <c r="H518" s="262">
        <v>16.545000000000002</v>
      </c>
      <c r="I518" s="263"/>
      <c r="J518" s="259"/>
      <c r="K518" s="259"/>
      <c r="L518" s="264"/>
      <c r="M518" s="265"/>
      <c r="N518" s="266"/>
      <c r="O518" s="266"/>
      <c r="P518" s="266"/>
      <c r="Q518" s="266"/>
      <c r="R518" s="266"/>
      <c r="S518" s="266"/>
      <c r="T518" s="26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8" t="s">
        <v>158</v>
      </c>
      <c r="AU518" s="268" t="s">
        <v>91</v>
      </c>
      <c r="AV518" s="14" t="s">
        <v>91</v>
      </c>
      <c r="AW518" s="14" t="s">
        <v>39</v>
      </c>
      <c r="AX518" s="14" t="s">
        <v>83</v>
      </c>
      <c r="AY518" s="268" t="s">
        <v>145</v>
      </c>
    </row>
    <row r="519" s="15" customFormat="1">
      <c r="A519" s="15"/>
      <c r="B519" s="269"/>
      <c r="C519" s="270"/>
      <c r="D519" s="241" t="s">
        <v>158</v>
      </c>
      <c r="E519" s="271" t="s">
        <v>1</v>
      </c>
      <c r="F519" s="272" t="s">
        <v>161</v>
      </c>
      <c r="G519" s="270"/>
      <c r="H519" s="273">
        <v>16.545000000000002</v>
      </c>
      <c r="I519" s="274"/>
      <c r="J519" s="270"/>
      <c r="K519" s="270"/>
      <c r="L519" s="275"/>
      <c r="M519" s="276"/>
      <c r="N519" s="277"/>
      <c r="O519" s="277"/>
      <c r="P519" s="277"/>
      <c r="Q519" s="277"/>
      <c r="R519" s="277"/>
      <c r="S519" s="277"/>
      <c r="T519" s="27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9" t="s">
        <v>158</v>
      </c>
      <c r="AU519" s="279" t="s">
        <v>91</v>
      </c>
      <c r="AV519" s="15" t="s">
        <v>153</v>
      </c>
      <c r="AW519" s="15" t="s">
        <v>39</v>
      </c>
      <c r="AX519" s="15" t="s">
        <v>87</v>
      </c>
      <c r="AY519" s="279" t="s">
        <v>145</v>
      </c>
    </row>
    <row r="520" s="2" customFormat="1" ht="33" customHeight="1">
      <c r="A520" s="40"/>
      <c r="B520" s="41"/>
      <c r="C520" s="228" t="s">
        <v>524</v>
      </c>
      <c r="D520" s="228" t="s">
        <v>148</v>
      </c>
      <c r="E520" s="229" t="s">
        <v>525</v>
      </c>
      <c r="F520" s="230" t="s">
        <v>526</v>
      </c>
      <c r="G520" s="231" t="s">
        <v>475</v>
      </c>
      <c r="H520" s="232">
        <v>42.719999999999999</v>
      </c>
      <c r="I520" s="233"/>
      <c r="J520" s="234">
        <f>ROUND(I520*H520,2)</f>
        <v>0</v>
      </c>
      <c r="K520" s="230" t="s">
        <v>152</v>
      </c>
      <c r="L520" s="46"/>
      <c r="M520" s="235" t="s">
        <v>1</v>
      </c>
      <c r="N520" s="236" t="s">
        <v>48</v>
      </c>
      <c r="O520" s="93"/>
      <c r="P520" s="237">
        <f>O520*H520</f>
        <v>0</v>
      </c>
      <c r="Q520" s="237">
        <v>0.00038000000000000002</v>
      </c>
      <c r="R520" s="237">
        <f>Q520*H520</f>
        <v>0.016233600000000001</v>
      </c>
      <c r="S520" s="237">
        <v>0</v>
      </c>
      <c r="T520" s="238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39" t="s">
        <v>153</v>
      </c>
      <c r="AT520" s="239" t="s">
        <v>148</v>
      </c>
      <c r="AU520" s="239" t="s">
        <v>91</v>
      </c>
      <c r="AY520" s="18" t="s">
        <v>145</v>
      </c>
      <c r="BE520" s="240">
        <f>IF(N520="základní",J520,0)</f>
        <v>0</v>
      </c>
      <c r="BF520" s="240">
        <f>IF(N520="snížená",J520,0)</f>
        <v>0</v>
      </c>
      <c r="BG520" s="240">
        <f>IF(N520="zákl. přenesená",J520,0)</f>
        <v>0</v>
      </c>
      <c r="BH520" s="240">
        <f>IF(N520="sníž. přenesená",J520,0)</f>
        <v>0</v>
      </c>
      <c r="BI520" s="240">
        <f>IF(N520="nulová",J520,0)</f>
        <v>0</v>
      </c>
      <c r="BJ520" s="18" t="s">
        <v>87</v>
      </c>
      <c r="BK520" s="240">
        <f>ROUND(I520*H520,2)</f>
        <v>0</v>
      </c>
      <c r="BL520" s="18" t="s">
        <v>153</v>
      </c>
      <c r="BM520" s="239" t="s">
        <v>527</v>
      </c>
    </row>
    <row r="521" s="2" customFormat="1">
      <c r="A521" s="40"/>
      <c r="B521" s="41"/>
      <c r="C521" s="42"/>
      <c r="D521" s="241" t="s">
        <v>154</v>
      </c>
      <c r="E521" s="42"/>
      <c r="F521" s="242" t="s">
        <v>528</v>
      </c>
      <c r="G521" s="42"/>
      <c r="H521" s="42"/>
      <c r="I521" s="243"/>
      <c r="J521" s="42"/>
      <c r="K521" s="42"/>
      <c r="L521" s="46"/>
      <c r="M521" s="244"/>
      <c r="N521" s="245"/>
      <c r="O521" s="93"/>
      <c r="P521" s="93"/>
      <c r="Q521" s="93"/>
      <c r="R521" s="93"/>
      <c r="S521" s="93"/>
      <c r="T521" s="94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8" t="s">
        <v>154</v>
      </c>
      <c r="AU521" s="18" t="s">
        <v>91</v>
      </c>
    </row>
    <row r="522" s="2" customFormat="1">
      <c r="A522" s="40"/>
      <c r="B522" s="41"/>
      <c r="C522" s="42"/>
      <c r="D522" s="246" t="s">
        <v>156</v>
      </c>
      <c r="E522" s="42"/>
      <c r="F522" s="247" t="s">
        <v>529</v>
      </c>
      <c r="G522" s="42"/>
      <c r="H522" s="42"/>
      <c r="I522" s="243"/>
      <c r="J522" s="42"/>
      <c r="K522" s="42"/>
      <c r="L522" s="46"/>
      <c r="M522" s="244"/>
      <c r="N522" s="245"/>
      <c r="O522" s="93"/>
      <c r="P522" s="93"/>
      <c r="Q522" s="93"/>
      <c r="R522" s="93"/>
      <c r="S522" s="93"/>
      <c r="T522" s="94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8" t="s">
        <v>156</v>
      </c>
      <c r="AU522" s="18" t="s">
        <v>91</v>
      </c>
    </row>
    <row r="523" s="13" customFormat="1">
      <c r="A523" s="13"/>
      <c r="B523" s="248"/>
      <c r="C523" s="249"/>
      <c r="D523" s="241" t="s">
        <v>158</v>
      </c>
      <c r="E523" s="250" t="s">
        <v>1</v>
      </c>
      <c r="F523" s="251" t="s">
        <v>301</v>
      </c>
      <c r="G523" s="249"/>
      <c r="H523" s="250" t="s">
        <v>1</v>
      </c>
      <c r="I523" s="252"/>
      <c r="J523" s="249"/>
      <c r="K523" s="249"/>
      <c r="L523" s="253"/>
      <c r="M523" s="254"/>
      <c r="N523" s="255"/>
      <c r="O523" s="255"/>
      <c r="P523" s="255"/>
      <c r="Q523" s="255"/>
      <c r="R523" s="255"/>
      <c r="S523" s="255"/>
      <c r="T523" s="25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7" t="s">
        <v>158</v>
      </c>
      <c r="AU523" s="257" t="s">
        <v>91</v>
      </c>
      <c r="AV523" s="13" t="s">
        <v>87</v>
      </c>
      <c r="AW523" s="13" t="s">
        <v>39</v>
      </c>
      <c r="AX523" s="13" t="s">
        <v>83</v>
      </c>
      <c r="AY523" s="257" t="s">
        <v>145</v>
      </c>
    </row>
    <row r="524" s="14" customFormat="1">
      <c r="A524" s="14"/>
      <c r="B524" s="258"/>
      <c r="C524" s="259"/>
      <c r="D524" s="241" t="s">
        <v>158</v>
      </c>
      <c r="E524" s="260" t="s">
        <v>1</v>
      </c>
      <c r="F524" s="261" t="s">
        <v>530</v>
      </c>
      <c r="G524" s="259"/>
      <c r="H524" s="262">
        <v>42.719999999999999</v>
      </c>
      <c r="I524" s="263"/>
      <c r="J524" s="259"/>
      <c r="K524" s="259"/>
      <c r="L524" s="264"/>
      <c r="M524" s="265"/>
      <c r="N524" s="266"/>
      <c r="O524" s="266"/>
      <c r="P524" s="266"/>
      <c r="Q524" s="266"/>
      <c r="R524" s="266"/>
      <c r="S524" s="266"/>
      <c r="T524" s="26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8" t="s">
        <v>158</v>
      </c>
      <c r="AU524" s="268" t="s">
        <v>91</v>
      </c>
      <c r="AV524" s="14" t="s">
        <v>91</v>
      </c>
      <c r="AW524" s="14" t="s">
        <v>39</v>
      </c>
      <c r="AX524" s="14" t="s">
        <v>83</v>
      </c>
      <c r="AY524" s="268" t="s">
        <v>145</v>
      </c>
    </row>
    <row r="525" s="15" customFormat="1">
      <c r="A525" s="15"/>
      <c r="B525" s="269"/>
      <c r="C525" s="270"/>
      <c r="D525" s="241" t="s">
        <v>158</v>
      </c>
      <c r="E525" s="271" t="s">
        <v>1</v>
      </c>
      <c r="F525" s="272" t="s">
        <v>161</v>
      </c>
      <c r="G525" s="270"/>
      <c r="H525" s="273">
        <v>42.719999999999999</v>
      </c>
      <c r="I525" s="274"/>
      <c r="J525" s="270"/>
      <c r="K525" s="270"/>
      <c r="L525" s="275"/>
      <c r="M525" s="276"/>
      <c r="N525" s="277"/>
      <c r="O525" s="277"/>
      <c r="P525" s="277"/>
      <c r="Q525" s="277"/>
      <c r="R525" s="277"/>
      <c r="S525" s="277"/>
      <c r="T525" s="27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9" t="s">
        <v>158</v>
      </c>
      <c r="AU525" s="279" t="s">
        <v>91</v>
      </c>
      <c r="AV525" s="15" t="s">
        <v>153</v>
      </c>
      <c r="AW525" s="15" t="s">
        <v>39</v>
      </c>
      <c r="AX525" s="15" t="s">
        <v>87</v>
      </c>
      <c r="AY525" s="279" t="s">
        <v>145</v>
      </c>
    </row>
    <row r="526" s="2" customFormat="1" ht="33" customHeight="1">
      <c r="A526" s="40"/>
      <c r="B526" s="41"/>
      <c r="C526" s="228" t="s">
        <v>393</v>
      </c>
      <c r="D526" s="228" t="s">
        <v>148</v>
      </c>
      <c r="E526" s="229" t="s">
        <v>531</v>
      </c>
      <c r="F526" s="230" t="s">
        <v>532</v>
      </c>
      <c r="G526" s="231" t="s">
        <v>475</v>
      </c>
      <c r="H526" s="232">
        <v>64.079999999999998</v>
      </c>
      <c r="I526" s="233"/>
      <c r="J526" s="234">
        <f>ROUND(I526*H526,2)</f>
        <v>0</v>
      </c>
      <c r="K526" s="230" t="s">
        <v>152</v>
      </c>
      <c r="L526" s="46"/>
      <c r="M526" s="235" t="s">
        <v>1</v>
      </c>
      <c r="N526" s="236" t="s">
        <v>48</v>
      </c>
      <c r="O526" s="93"/>
      <c r="P526" s="237">
        <f>O526*H526</f>
        <v>0</v>
      </c>
      <c r="Q526" s="237">
        <v>0.00077999999999999999</v>
      </c>
      <c r="R526" s="237">
        <f>Q526*H526</f>
        <v>0.049982399999999996</v>
      </c>
      <c r="S526" s="237">
        <v>0</v>
      </c>
      <c r="T526" s="23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39" t="s">
        <v>153</v>
      </c>
      <c r="AT526" s="239" t="s">
        <v>148</v>
      </c>
      <c r="AU526" s="239" t="s">
        <v>91</v>
      </c>
      <c r="AY526" s="18" t="s">
        <v>145</v>
      </c>
      <c r="BE526" s="240">
        <f>IF(N526="základní",J526,0)</f>
        <v>0</v>
      </c>
      <c r="BF526" s="240">
        <f>IF(N526="snížená",J526,0)</f>
        <v>0</v>
      </c>
      <c r="BG526" s="240">
        <f>IF(N526="zákl. přenesená",J526,0)</f>
        <v>0</v>
      </c>
      <c r="BH526" s="240">
        <f>IF(N526="sníž. přenesená",J526,0)</f>
        <v>0</v>
      </c>
      <c r="BI526" s="240">
        <f>IF(N526="nulová",J526,0)</f>
        <v>0</v>
      </c>
      <c r="BJ526" s="18" t="s">
        <v>87</v>
      </c>
      <c r="BK526" s="240">
        <f>ROUND(I526*H526,2)</f>
        <v>0</v>
      </c>
      <c r="BL526" s="18" t="s">
        <v>153</v>
      </c>
      <c r="BM526" s="239" t="s">
        <v>533</v>
      </c>
    </row>
    <row r="527" s="2" customFormat="1">
      <c r="A527" s="40"/>
      <c r="B527" s="41"/>
      <c r="C527" s="42"/>
      <c r="D527" s="241" t="s">
        <v>154</v>
      </c>
      <c r="E527" s="42"/>
      <c r="F527" s="242" t="s">
        <v>534</v>
      </c>
      <c r="G527" s="42"/>
      <c r="H527" s="42"/>
      <c r="I527" s="243"/>
      <c r="J527" s="42"/>
      <c r="K527" s="42"/>
      <c r="L527" s="46"/>
      <c r="M527" s="244"/>
      <c r="N527" s="245"/>
      <c r="O527" s="93"/>
      <c r="P527" s="93"/>
      <c r="Q527" s="93"/>
      <c r="R527" s="93"/>
      <c r="S527" s="93"/>
      <c r="T527" s="94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8" t="s">
        <v>154</v>
      </c>
      <c r="AU527" s="18" t="s">
        <v>91</v>
      </c>
    </row>
    <row r="528" s="2" customFormat="1">
      <c r="A528" s="40"/>
      <c r="B528" s="41"/>
      <c r="C528" s="42"/>
      <c r="D528" s="246" t="s">
        <v>156</v>
      </c>
      <c r="E528" s="42"/>
      <c r="F528" s="247" t="s">
        <v>535</v>
      </c>
      <c r="G528" s="42"/>
      <c r="H528" s="42"/>
      <c r="I528" s="243"/>
      <c r="J528" s="42"/>
      <c r="K528" s="42"/>
      <c r="L528" s="46"/>
      <c r="M528" s="244"/>
      <c r="N528" s="245"/>
      <c r="O528" s="93"/>
      <c r="P528" s="93"/>
      <c r="Q528" s="93"/>
      <c r="R528" s="93"/>
      <c r="S528" s="93"/>
      <c r="T528" s="94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8" t="s">
        <v>156</v>
      </c>
      <c r="AU528" s="18" t="s">
        <v>91</v>
      </c>
    </row>
    <row r="529" s="13" customFormat="1">
      <c r="A529" s="13"/>
      <c r="B529" s="248"/>
      <c r="C529" s="249"/>
      <c r="D529" s="241" t="s">
        <v>158</v>
      </c>
      <c r="E529" s="250" t="s">
        <v>1</v>
      </c>
      <c r="F529" s="251" t="s">
        <v>303</v>
      </c>
      <c r="G529" s="249"/>
      <c r="H529" s="250" t="s">
        <v>1</v>
      </c>
      <c r="I529" s="252"/>
      <c r="J529" s="249"/>
      <c r="K529" s="249"/>
      <c r="L529" s="253"/>
      <c r="M529" s="254"/>
      <c r="N529" s="255"/>
      <c r="O529" s="255"/>
      <c r="P529" s="255"/>
      <c r="Q529" s="255"/>
      <c r="R529" s="255"/>
      <c r="S529" s="255"/>
      <c r="T529" s="25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7" t="s">
        <v>158</v>
      </c>
      <c r="AU529" s="257" t="s">
        <v>91</v>
      </c>
      <c r="AV529" s="13" t="s">
        <v>87</v>
      </c>
      <c r="AW529" s="13" t="s">
        <v>39</v>
      </c>
      <c r="AX529" s="13" t="s">
        <v>83</v>
      </c>
      <c r="AY529" s="257" t="s">
        <v>145</v>
      </c>
    </row>
    <row r="530" s="14" customFormat="1">
      <c r="A530" s="14"/>
      <c r="B530" s="258"/>
      <c r="C530" s="259"/>
      <c r="D530" s="241" t="s">
        <v>158</v>
      </c>
      <c r="E530" s="260" t="s">
        <v>1</v>
      </c>
      <c r="F530" s="261" t="s">
        <v>536</v>
      </c>
      <c r="G530" s="259"/>
      <c r="H530" s="262">
        <v>64.079999999999998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8" t="s">
        <v>158</v>
      </c>
      <c r="AU530" s="268" t="s">
        <v>91</v>
      </c>
      <c r="AV530" s="14" t="s">
        <v>91</v>
      </c>
      <c r="AW530" s="14" t="s">
        <v>39</v>
      </c>
      <c r="AX530" s="14" t="s">
        <v>83</v>
      </c>
      <c r="AY530" s="268" t="s">
        <v>145</v>
      </c>
    </row>
    <row r="531" s="15" customFormat="1">
      <c r="A531" s="15"/>
      <c r="B531" s="269"/>
      <c r="C531" s="270"/>
      <c r="D531" s="241" t="s">
        <v>158</v>
      </c>
      <c r="E531" s="271" t="s">
        <v>1</v>
      </c>
      <c r="F531" s="272" t="s">
        <v>161</v>
      </c>
      <c r="G531" s="270"/>
      <c r="H531" s="273">
        <v>64.079999999999998</v>
      </c>
      <c r="I531" s="274"/>
      <c r="J531" s="270"/>
      <c r="K531" s="270"/>
      <c r="L531" s="275"/>
      <c r="M531" s="276"/>
      <c r="N531" s="277"/>
      <c r="O531" s="277"/>
      <c r="P531" s="277"/>
      <c r="Q531" s="277"/>
      <c r="R531" s="277"/>
      <c r="S531" s="277"/>
      <c r="T531" s="27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9" t="s">
        <v>158</v>
      </c>
      <c r="AU531" s="279" t="s">
        <v>91</v>
      </c>
      <c r="AV531" s="15" t="s">
        <v>153</v>
      </c>
      <c r="AW531" s="15" t="s">
        <v>39</v>
      </c>
      <c r="AX531" s="15" t="s">
        <v>87</v>
      </c>
      <c r="AY531" s="279" t="s">
        <v>145</v>
      </c>
    </row>
    <row r="532" s="2" customFormat="1" ht="24.15" customHeight="1">
      <c r="A532" s="40"/>
      <c r="B532" s="41"/>
      <c r="C532" s="228" t="s">
        <v>537</v>
      </c>
      <c r="D532" s="228" t="s">
        <v>148</v>
      </c>
      <c r="E532" s="229" t="s">
        <v>538</v>
      </c>
      <c r="F532" s="230" t="s">
        <v>539</v>
      </c>
      <c r="G532" s="231" t="s">
        <v>265</v>
      </c>
      <c r="H532" s="232">
        <v>17.064</v>
      </c>
      <c r="I532" s="233"/>
      <c r="J532" s="234">
        <f>ROUND(I532*H532,2)</f>
        <v>0</v>
      </c>
      <c r="K532" s="230" t="s">
        <v>152</v>
      </c>
      <c r="L532" s="46"/>
      <c r="M532" s="235" t="s">
        <v>1</v>
      </c>
      <c r="N532" s="236" t="s">
        <v>48</v>
      </c>
      <c r="O532" s="93"/>
      <c r="P532" s="237">
        <f>O532*H532</f>
        <v>0</v>
      </c>
      <c r="Q532" s="237">
        <v>2.5505399999999998</v>
      </c>
      <c r="R532" s="237">
        <f>Q532*H532</f>
        <v>43.522414559999994</v>
      </c>
      <c r="S532" s="237">
        <v>0</v>
      </c>
      <c r="T532" s="238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39" t="s">
        <v>153</v>
      </c>
      <c r="AT532" s="239" t="s">
        <v>148</v>
      </c>
      <c r="AU532" s="239" t="s">
        <v>91</v>
      </c>
      <c r="AY532" s="18" t="s">
        <v>145</v>
      </c>
      <c r="BE532" s="240">
        <f>IF(N532="základní",J532,0)</f>
        <v>0</v>
      </c>
      <c r="BF532" s="240">
        <f>IF(N532="snížená",J532,0)</f>
        <v>0</v>
      </c>
      <c r="BG532" s="240">
        <f>IF(N532="zákl. přenesená",J532,0)</f>
        <v>0</v>
      </c>
      <c r="BH532" s="240">
        <f>IF(N532="sníž. přenesená",J532,0)</f>
        <v>0</v>
      </c>
      <c r="BI532" s="240">
        <f>IF(N532="nulová",J532,0)</f>
        <v>0</v>
      </c>
      <c r="BJ532" s="18" t="s">
        <v>87</v>
      </c>
      <c r="BK532" s="240">
        <f>ROUND(I532*H532,2)</f>
        <v>0</v>
      </c>
      <c r="BL532" s="18" t="s">
        <v>153</v>
      </c>
      <c r="BM532" s="239" t="s">
        <v>540</v>
      </c>
    </row>
    <row r="533" s="2" customFormat="1">
      <c r="A533" s="40"/>
      <c r="B533" s="41"/>
      <c r="C533" s="42"/>
      <c r="D533" s="241" t="s">
        <v>154</v>
      </c>
      <c r="E533" s="42"/>
      <c r="F533" s="242" t="s">
        <v>541</v>
      </c>
      <c r="G533" s="42"/>
      <c r="H533" s="42"/>
      <c r="I533" s="243"/>
      <c r="J533" s="42"/>
      <c r="K533" s="42"/>
      <c r="L533" s="46"/>
      <c r="M533" s="244"/>
      <c r="N533" s="245"/>
      <c r="O533" s="93"/>
      <c r="P533" s="93"/>
      <c r="Q533" s="93"/>
      <c r="R533" s="93"/>
      <c r="S533" s="93"/>
      <c r="T533" s="94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8" t="s">
        <v>154</v>
      </c>
      <c r="AU533" s="18" t="s">
        <v>91</v>
      </c>
    </row>
    <row r="534" s="2" customFormat="1">
      <c r="A534" s="40"/>
      <c r="B534" s="41"/>
      <c r="C534" s="42"/>
      <c r="D534" s="246" t="s">
        <v>156</v>
      </c>
      <c r="E534" s="42"/>
      <c r="F534" s="247" t="s">
        <v>542</v>
      </c>
      <c r="G534" s="42"/>
      <c r="H534" s="42"/>
      <c r="I534" s="243"/>
      <c r="J534" s="42"/>
      <c r="K534" s="42"/>
      <c r="L534" s="46"/>
      <c r="M534" s="244"/>
      <c r="N534" s="245"/>
      <c r="O534" s="93"/>
      <c r="P534" s="93"/>
      <c r="Q534" s="93"/>
      <c r="R534" s="93"/>
      <c r="S534" s="93"/>
      <c r="T534" s="94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8" t="s">
        <v>156</v>
      </c>
      <c r="AU534" s="18" t="s">
        <v>91</v>
      </c>
    </row>
    <row r="535" s="13" customFormat="1">
      <c r="A535" s="13"/>
      <c r="B535" s="248"/>
      <c r="C535" s="249"/>
      <c r="D535" s="241" t="s">
        <v>158</v>
      </c>
      <c r="E535" s="250" t="s">
        <v>1</v>
      </c>
      <c r="F535" s="251" t="s">
        <v>543</v>
      </c>
      <c r="G535" s="249"/>
      <c r="H535" s="250" t="s">
        <v>1</v>
      </c>
      <c r="I535" s="252"/>
      <c r="J535" s="249"/>
      <c r="K535" s="249"/>
      <c r="L535" s="253"/>
      <c r="M535" s="254"/>
      <c r="N535" s="255"/>
      <c r="O535" s="255"/>
      <c r="P535" s="255"/>
      <c r="Q535" s="255"/>
      <c r="R535" s="255"/>
      <c r="S535" s="255"/>
      <c r="T535" s="25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7" t="s">
        <v>158</v>
      </c>
      <c r="AU535" s="257" t="s">
        <v>91</v>
      </c>
      <c r="AV535" s="13" t="s">
        <v>87</v>
      </c>
      <c r="AW535" s="13" t="s">
        <v>39</v>
      </c>
      <c r="AX535" s="13" t="s">
        <v>83</v>
      </c>
      <c r="AY535" s="257" t="s">
        <v>145</v>
      </c>
    </row>
    <row r="536" s="14" customFormat="1">
      <c r="A536" s="14"/>
      <c r="B536" s="258"/>
      <c r="C536" s="259"/>
      <c r="D536" s="241" t="s">
        <v>158</v>
      </c>
      <c r="E536" s="260" t="s">
        <v>1</v>
      </c>
      <c r="F536" s="261" t="s">
        <v>544</v>
      </c>
      <c r="G536" s="259"/>
      <c r="H536" s="262">
        <v>17.064</v>
      </c>
      <c r="I536" s="263"/>
      <c r="J536" s="259"/>
      <c r="K536" s="259"/>
      <c r="L536" s="264"/>
      <c r="M536" s="265"/>
      <c r="N536" s="266"/>
      <c r="O536" s="266"/>
      <c r="P536" s="266"/>
      <c r="Q536" s="266"/>
      <c r="R536" s="266"/>
      <c r="S536" s="266"/>
      <c r="T536" s="26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8" t="s">
        <v>158</v>
      </c>
      <c r="AU536" s="268" t="s">
        <v>91</v>
      </c>
      <c r="AV536" s="14" t="s">
        <v>91</v>
      </c>
      <c r="AW536" s="14" t="s">
        <v>39</v>
      </c>
      <c r="AX536" s="14" t="s">
        <v>83</v>
      </c>
      <c r="AY536" s="268" t="s">
        <v>145</v>
      </c>
    </row>
    <row r="537" s="15" customFormat="1">
      <c r="A537" s="15"/>
      <c r="B537" s="269"/>
      <c r="C537" s="270"/>
      <c r="D537" s="241" t="s">
        <v>158</v>
      </c>
      <c r="E537" s="271" t="s">
        <v>1</v>
      </c>
      <c r="F537" s="272" t="s">
        <v>161</v>
      </c>
      <c r="G537" s="270"/>
      <c r="H537" s="273">
        <v>17.064</v>
      </c>
      <c r="I537" s="274"/>
      <c r="J537" s="270"/>
      <c r="K537" s="270"/>
      <c r="L537" s="275"/>
      <c r="M537" s="276"/>
      <c r="N537" s="277"/>
      <c r="O537" s="277"/>
      <c r="P537" s="277"/>
      <c r="Q537" s="277"/>
      <c r="R537" s="277"/>
      <c r="S537" s="277"/>
      <c r="T537" s="278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9" t="s">
        <v>158</v>
      </c>
      <c r="AU537" s="279" t="s">
        <v>91</v>
      </c>
      <c r="AV537" s="15" t="s">
        <v>153</v>
      </c>
      <c r="AW537" s="15" t="s">
        <v>39</v>
      </c>
      <c r="AX537" s="15" t="s">
        <v>87</v>
      </c>
      <c r="AY537" s="279" t="s">
        <v>145</v>
      </c>
    </row>
    <row r="538" s="2" customFormat="1" ht="16.5" customHeight="1">
      <c r="A538" s="40"/>
      <c r="B538" s="41"/>
      <c r="C538" s="228" t="s">
        <v>398</v>
      </c>
      <c r="D538" s="228" t="s">
        <v>148</v>
      </c>
      <c r="E538" s="229" t="s">
        <v>545</v>
      </c>
      <c r="F538" s="230" t="s">
        <v>546</v>
      </c>
      <c r="G538" s="231" t="s">
        <v>207</v>
      </c>
      <c r="H538" s="232">
        <v>14.355</v>
      </c>
      <c r="I538" s="233"/>
      <c r="J538" s="234">
        <f>ROUND(I538*H538,2)</f>
        <v>0</v>
      </c>
      <c r="K538" s="230" t="s">
        <v>152</v>
      </c>
      <c r="L538" s="46"/>
      <c r="M538" s="235" t="s">
        <v>1</v>
      </c>
      <c r="N538" s="236" t="s">
        <v>48</v>
      </c>
      <c r="O538" s="93"/>
      <c r="P538" s="237">
        <f>O538*H538</f>
        <v>0</v>
      </c>
      <c r="Q538" s="237">
        <v>0.0014400000000000001</v>
      </c>
      <c r="R538" s="237">
        <f>Q538*H538</f>
        <v>0.020671200000000001</v>
      </c>
      <c r="S538" s="237">
        <v>0</v>
      </c>
      <c r="T538" s="238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39" t="s">
        <v>153</v>
      </c>
      <c r="AT538" s="239" t="s">
        <v>148</v>
      </c>
      <c r="AU538" s="239" t="s">
        <v>91</v>
      </c>
      <c r="AY538" s="18" t="s">
        <v>145</v>
      </c>
      <c r="BE538" s="240">
        <f>IF(N538="základní",J538,0)</f>
        <v>0</v>
      </c>
      <c r="BF538" s="240">
        <f>IF(N538="snížená",J538,0)</f>
        <v>0</v>
      </c>
      <c r="BG538" s="240">
        <f>IF(N538="zákl. přenesená",J538,0)</f>
        <v>0</v>
      </c>
      <c r="BH538" s="240">
        <f>IF(N538="sníž. přenesená",J538,0)</f>
        <v>0</v>
      </c>
      <c r="BI538" s="240">
        <f>IF(N538="nulová",J538,0)</f>
        <v>0</v>
      </c>
      <c r="BJ538" s="18" t="s">
        <v>87</v>
      </c>
      <c r="BK538" s="240">
        <f>ROUND(I538*H538,2)</f>
        <v>0</v>
      </c>
      <c r="BL538" s="18" t="s">
        <v>153</v>
      </c>
      <c r="BM538" s="239" t="s">
        <v>547</v>
      </c>
    </row>
    <row r="539" s="2" customFormat="1">
      <c r="A539" s="40"/>
      <c r="B539" s="41"/>
      <c r="C539" s="42"/>
      <c r="D539" s="241" t="s">
        <v>154</v>
      </c>
      <c r="E539" s="42"/>
      <c r="F539" s="242" t="s">
        <v>548</v>
      </c>
      <c r="G539" s="42"/>
      <c r="H539" s="42"/>
      <c r="I539" s="243"/>
      <c r="J539" s="42"/>
      <c r="K539" s="42"/>
      <c r="L539" s="46"/>
      <c r="M539" s="244"/>
      <c r="N539" s="245"/>
      <c r="O539" s="93"/>
      <c r="P539" s="93"/>
      <c r="Q539" s="93"/>
      <c r="R539" s="93"/>
      <c r="S539" s="93"/>
      <c r="T539" s="94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8" t="s">
        <v>154</v>
      </c>
      <c r="AU539" s="18" t="s">
        <v>91</v>
      </c>
    </row>
    <row r="540" s="2" customFormat="1">
      <c r="A540" s="40"/>
      <c r="B540" s="41"/>
      <c r="C540" s="42"/>
      <c r="D540" s="246" t="s">
        <v>156</v>
      </c>
      <c r="E540" s="42"/>
      <c r="F540" s="247" t="s">
        <v>549</v>
      </c>
      <c r="G540" s="42"/>
      <c r="H540" s="42"/>
      <c r="I540" s="243"/>
      <c r="J540" s="42"/>
      <c r="K540" s="42"/>
      <c r="L540" s="46"/>
      <c r="M540" s="244"/>
      <c r="N540" s="245"/>
      <c r="O540" s="93"/>
      <c r="P540" s="93"/>
      <c r="Q540" s="93"/>
      <c r="R540" s="93"/>
      <c r="S540" s="93"/>
      <c r="T540" s="94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8" t="s">
        <v>156</v>
      </c>
      <c r="AU540" s="18" t="s">
        <v>91</v>
      </c>
    </row>
    <row r="541" s="13" customFormat="1">
      <c r="A541" s="13"/>
      <c r="B541" s="248"/>
      <c r="C541" s="249"/>
      <c r="D541" s="241" t="s">
        <v>158</v>
      </c>
      <c r="E541" s="250" t="s">
        <v>1</v>
      </c>
      <c r="F541" s="251" t="s">
        <v>543</v>
      </c>
      <c r="G541" s="249"/>
      <c r="H541" s="250" t="s">
        <v>1</v>
      </c>
      <c r="I541" s="252"/>
      <c r="J541" s="249"/>
      <c r="K541" s="249"/>
      <c r="L541" s="253"/>
      <c r="M541" s="254"/>
      <c r="N541" s="255"/>
      <c r="O541" s="255"/>
      <c r="P541" s="255"/>
      <c r="Q541" s="255"/>
      <c r="R541" s="255"/>
      <c r="S541" s="255"/>
      <c r="T541" s="25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7" t="s">
        <v>158</v>
      </c>
      <c r="AU541" s="257" t="s">
        <v>91</v>
      </c>
      <c r="AV541" s="13" t="s">
        <v>87</v>
      </c>
      <c r="AW541" s="13" t="s">
        <v>39</v>
      </c>
      <c r="AX541" s="13" t="s">
        <v>83</v>
      </c>
      <c r="AY541" s="257" t="s">
        <v>145</v>
      </c>
    </row>
    <row r="542" s="14" customFormat="1">
      <c r="A542" s="14"/>
      <c r="B542" s="258"/>
      <c r="C542" s="259"/>
      <c r="D542" s="241" t="s">
        <v>158</v>
      </c>
      <c r="E542" s="260" t="s">
        <v>1</v>
      </c>
      <c r="F542" s="261" t="s">
        <v>550</v>
      </c>
      <c r="G542" s="259"/>
      <c r="H542" s="262">
        <v>14.355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8" t="s">
        <v>158</v>
      </c>
      <c r="AU542" s="268" t="s">
        <v>91</v>
      </c>
      <c r="AV542" s="14" t="s">
        <v>91</v>
      </c>
      <c r="AW542" s="14" t="s">
        <v>39</v>
      </c>
      <c r="AX542" s="14" t="s">
        <v>83</v>
      </c>
      <c r="AY542" s="268" t="s">
        <v>145</v>
      </c>
    </row>
    <row r="543" s="15" customFormat="1">
      <c r="A543" s="15"/>
      <c r="B543" s="269"/>
      <c r="C543" s="270"/>
      <c r="D543" s="241" t="s">
        <v>158</v>
      </c>
      <c r="E543" s="271" t="s">
        <v>1</v>
      </c>
      <c r="F543" s="272" t="s">
        <v>161</v>
      </c>
      <c r="G543" s="270"/>
      <c r="H543" s="273">
        <v>14.355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9" t="s">
        <v>158</v>
      </c>
      <c r="AU543" s="279" t="s">
        <v>91</v>
      </c>
      <c r="AV543" s="15" t="s">
        <v>153</v>
      </c>
      <c r="AW543" s="15" t="s">
        <v>39</v>
      </c>
      <c r="AX543" s="15" t="s">
        <v>87</v>
      </c>
      <c r="AY543" s="279" t="s">
        <v>145</v>
      </c>
    </row>
    <row r="544" s="2" customFormat="1" ht="16.5" customHeight="1">
      <c r="A544" s="40"/>
      <c r="B544" s="41"/>
      <c r="C544" s="228" t="s">
        <v>551</v>
      </c>
      <c r="D544" s="228" t="s">
        <v>148</v>
      </c>
      <c r="E544" s="229" t="s">
        <v>552</v>
      </c>
      <c r="F544" s="230" t="s">
        <v>553</v>
      </c>
      <c r="G544" s="231" t="s">
        <v>207</v>
      </c>
      <c r="H544" s="232">
        <v>14.355</v>
      </c>
      <c r="I544" s="233"/>
      <c r="J544" s="234">
        <f>ROUND(I544*H544,2)</f>
        <v>0</v>
      </c>
      <c r="K544" s="230" t="s">
        <v>152</v>
      </c>
      <c r="L544" s="46"/>
      <c r="M544" s="235" t="s">
        <v>1</v>
      </c>
      <c r="N544" s="236" t="s">
        <v>48</v>
      </c>
      <c r="O544" s="93"/>
      <c r="P544" s="237">
        <f>O544*H544</f>
        <v>0</v>
      </c>
      <c r="Q544" s="237">
        <v>4.0000000000000003E-05</v>
      </c>
      <c r="R544" s="237">
        <f>Q544*H544</f>
        <v>0.00057420000000000008</v>
      </c>
      <c r="S544" s="237">
        <v>0</v>
      </c>
      <c r="T544" s="238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39" t="s">
        <v>153</v>
      </c>
      <c r="AT544" s="239" t="s">
        <v>148</v>
      </c>
      <c r="AU544" s="239" t="s">
        <v>91</v>
      </c>
      <c r="AY544" s="18" t="s">
        <v>145</v>
      </c>
      <c r="BE544" s="240">
        <f>IF(N544="základní",J544,0)</f>
        <v>0</v>
      </c>
      <c r="BF544" s="240">
        <f>IF(N544="snížená",J544,0)</f>
        <v>0</v>
      </c>
      <c r="BG544" s="240">
        <f>IF(N544="zákl. přenesená",J544,0)</f>
        <v>0</v>
      </c>
      <c r="BH544" s="240">
        <f>IF(N544="sníž. přenesená",J544,0)</f>
        <v>0</v>
      </c>
      <c r="BI544" s="240">
        <f>IF(N544="nulová",J544,0)</f>
        <v>0</v>
      </c>
      <c r="BJ544" s="18" t="s">
        <v>87</v>
      </c>
      <c r="BK544" s="240">
        <f>ROUND(I544*H544,2)</f>
        <v>0</v>
      </c>
      <c r="BL544" s="18" t="s">
        <v>153</v>
      </c>
      <c r="BM544" s="239" t="s">
        <v>554</v>
      </c>
    </row>
    <row r="545" s="2" customFormat="1">
      <c r="A545" s="40"/>
      <c r="B545" s="41"/>
      <c r="C545" s="42"/>
      <c r="D545" s="241" t="s">
        <v>154</v>
      </c>
      <c r="E545" s="42"/>
      <c r="F545" s="242" t="s">
        <v>555</v>
      </c>
      <c r="G545" s="42"/>
      <c r="H545" s="42"/>
      <c r="I545" s="243"/>
      <c r="J545" s="42"/>
      <c r="K545" s="42"/>
      <c r="L545" s="46"/>
      <c r="M545" s="244"/>
      <c r="N545" s="245"/>
      <c r="O545" s="93"/>
      <c r="P545" s="93"/>
      <c r="Q545" s="93"/>
      <c r="R545" s="93"/>
      <c r="S545" s="93"/>
      <c r="T545" s="94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8" t="s">
        <v>154</v>
      </c>
      <c r="AU545" s="18" t="s">
        <v>91</v>
      </c>
    </row>
    <row r="546" s="2" customFormat="1">
      <c r="A546" s="40"/>
      <c r="B546" s="41"/>
      <c r="C546" s="42"/>
      <c r="D546" s="246" t="s">
        <v>156</v>
      </c>
      <c r="E546" s="42"/>
      <c r="F546" s="247" t="s">
        <v>556</v>
      </c>
      <c r="G546" s="42"/>
      <c r="H546" s="42"/>
      <c r="I546" s="243"/>
      <c r="J546" s="42"/>
      <c r="K546" s="42"/>
      <c r="L546" s="46"/>
      <c r="M546" s="244"/>
      <c r="N546" s="245"/>
      <c r="O546" s="93"/>
      <c r="P546" s="93"/>
      <c r="Q546" s="93"/>
      <c r="R546" s="93"/>
      <c r="S546" s="93"/>
      <c r="T546" s="94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8" t="s">
        <v>156</v>
      </c>
      <c r="AU546" s="18" t="s">
        <v>91</v>
      </c>
    </row>
    <row r="547" s="13" customFormat="1">
      <c r="A547" s="13"/>
      <c r="B547" s="248"/>
      <c r="C547" s="249"/>
      <c r="D547" s="241" t="s">
        <v>158</v>
      </c>
      <c r="E547" s="250" t="s">
        <v>1</v>
      </c>
      <c r="F547" s="251" t="s">
        <v>543</v>
      </c>
      <c r="G547" s="249"/>
      <c r="H547" s="250" t="s">
        <v>1</v>
      </c>
      <c r="I547" s="252"/>
      <c r="J547" s="249"/>
      <c r="K547" s="249"/>
      <c r="L547" s="253"/>
      <c r="M547" s="254"/>
      <c r="N547" s="255"/>
      <c r="O547" s="255"/>
      <c r="P547" s="255"/>
      <c r="Q547" s="255"/>
      <c r="R547" s="255"/>
      <c r="S547" s="255"/>
      <c r="T547" s="25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7" t="s">
        <v>158</v>
      </c>
      <c r="AU547" s="257" t="s">
        <v>91</v>
      </c>
      <c r="AV547" s="13" t="s">
        <v>87</v>
      </c>
      <c r="AW547" s="13" t="s">
        <v>39</v>
      </c>
      <c r="AX547" s="13" t="s">
        <v>83</v>
      </c>
      <c r="AY547" s="257" t="s">
        <v>145</v>
      </c>
    </row>
    <row r="548" s="14" customFormat="1">
      <c r="A548" s="14"/>
      <c r="B548" s="258"/>
      <c r="C548" s="259"/>
      <c r="D548" s="241" t="s">
        <v>158</v>
      </c>
      <c r="E548" s="260" t="s">
        <v>1</v>
      </c>
      <c r="F548" s="261" t="s">
        <v>550</v>
      </c>
      <c r="G548" s="259"/>
      <c r="H548" s="262">
        <v>14.355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8" t="s">
        <v>158</v>
      </c>
      <c r="AU548" s="268" t="s">
        <v>91</v>
      </c>
      <c r="AV548" s="14" t="s">
        <v>91</v>
      </c>
      <c r="AW548" s="14" t="s">
        <v>39</v>
      </c>
      <c r="AX548" s="14" t="s">
        <v>83</v>
      </c>
      <c r="AY548" s="268" t="s">
        <v>145</v>
      </c>
    </row>
    <row r="549" s="15" customFormat="1">
      <c r="A549" s="15"/>
      <c r="B549" s="269"/>
      <c r="C549" s="270"/>
      <c r="D549" s="241" t="s">
        <v>158</v>
      </c>
      <c r="E549" s="271" t="s">
        <v>1</v>
      </c>
      <c r="F549" s="272" t="s">
        <v>161</v>
      </c>
      <c r="G549" s="270"/>
      <c r="H549" s="273">
        <v>14.355</v>
      </c>
      <c r="I549" s="274"/>
      <c r="J549" s="270"/>
      <c r="K549" s="270"/>
      <c r="L549" s="275"/>
      <c r="M549" s="276"/>
      <c r="N549" s="277"/>
      <c r="O549" s="277"/>
      <c r="P549" s="277"/>
      <c r="Q549" s="277"/>
      <c r="R549" s="277"/>
      <c r="S549" s="277"/>
      <c r="T549" s="27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9" t="s">
        <v>158</v>
      </c>
      <c r="AU549" s="279" t="s">
        <v>91</v>
      </c>
      <c r="AV549" s="15" t="s">
        <v>153</v>
      </c>
      <c r="AW549" s="15" t="s">
        <v>39</v>
      </c>
      <c r="AX549" s="15" t="s">
        <v>87</v>
      </c>
      <c r="AY549" s="279" t="s">
        <v>145</v>
      </c>
    </row>
    <row r="550" s="2" customFormat="1" ht="24.15" customHeight="1">
      <c r="A550" s="40"/>
      <c r="B550" s="41"/>
      <c r="C550" s="228" t="s">
        <v>557</v>
      </c>
      <c r="D550" s="228" t="s">
        <v>148</v>
      </c>
      <c r="E550" s="229" t="s">
        <v>558</v>
      </c>
      <c r="F550" s="230" t="s">
        <v>559</v>
      </c>
      <c r="G550" s="231" t="s">
        <v>331</v>
      </c>
      <c r="H550" s="232">
        <v>2.73</v>
      </c>
      <c r="I550" s="233"/>
      <c r="J550" s="234">
        <f>ROUND(I550*H550,2)</f>
        <v>0</v>
      </c>
      <c r="K550" s="230" t="s">
        <v>152</v>
      </c>
      <c r="L550" s="46"/>
      <c r="M550" s="235" t="s">
        <v>1</v>
      </c>
      <c r="N550" s="236" t="s">
        <v>48</v>
      </c>
      <c r="O550" s="93"/>
      <c r="P550" s="237">
        <f>O550*H550</f>
        <v>0</v>
      </c>
      <c r="Q550" s="237">
        <v>1.0383</v>
      </c>
      <c r="R550" s="237">
        <f>Q550*H550</f>
        <v>2.8345590000000001</v>
      </c>
      <c r="S550" s="237">
        <v>0</v>
      </c>
      <c r="T550" s="238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39" t="s">
        <v>153</v>
      </c>
      <c r="AT550" s="239" t="s">
        <v>148</v>
      </c>
      <c r="AU550" s="239" t="s">
        <v>91</v>
      </c>
      <c r="AY550" s="18" t="s">
        <v>145</v>
      </c>
      <c r="BE550" s="240">
        <f>IF(N550="základní",J550,0)</f>
        <v>0</v>
      </c>
      <c r="BF550" s="240">
        <f>IF(N550="snížená",J550,0)</f>
        <v>0</v>
      </c>
      <c r="BG550" s="240">
        <f>IF(N550="zákl. přenesená",J550,0)</f>
        <v>0</v>
      </c>
      <c r="BH550" s="240">
        <f>IF(N550="sníž. přenesená",J550,0)</f>
        <v>0</v>
      </c>
      <c r="BI550" s="240">
        <f>IF(N550="nulová",J550,0)</f>
        <v>0</v>
      </c>
      <c r="BJ550" s="18" t="s">
        <v>87</v>
      </c>
      <c r="BK550" s="240">
        <f>ROUND(I550*H550,2)</f>
        <v>0</v>
      </c>
      <c r="BL550" s="18" t="s">
        <v>153</v>
      </c>
      <c r="BM550" s="239" t="s">
        <v>560</v>
      </c>
    </row>
    <row r="551" s="2" customFormat="1">
      <c r="A551" s="40"/>
      <c r="B551" s="41"/>
      <c r="C551" s="42"/>
      <c r="D551" s="241" t="s">
        <v>154</v>
      </c>
      <c r="E551" s="42"/>
      <c r="F551" s="242" t="s">
        <v>561</v>
      </c>
      <c r="G551" s="42"/>
      <c r="H551" s="42"/>
      <c r="I551" s="243"/>
      <c r="J551" s="42"/>
      <c r="K551" s="42"/>
      <c r="L551" s="46"/>
      <c r="M551" s="244"/>
      <c r="N551" s="245"/>
      <c r="O551" s="93"/>
      <c r="P551" s="93"/>
      <c r="Q551" s="93"/>
      <c r="R551" s="93"/>
      <c r="S551" s="93"/>
      <c r="T551" s="94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8" t="s">
        <v>154</v>
      </c>
      <c r="AU551" s="18" t="s">
        <v>91</v>
      </c>
    </row>
    <row r="552" s="2" customFormat="1">
      <c r="A552" s="40"/>
      <c r="B552" s="41"/>
      <c r="C552" s="42"/>
      <c r="D552" s="246" t="s">
        <v>156</v>
      </c>
      <c r="E552" s="42"/>
      <c r="F552" s="247" t="s">
        <v>562</v>
      </c>
      <c r="G552" s="42"/>
      <c r="H552" s="42"/>
      <c r="I552" s="243"/>
      <c r="J552" s="42"/>
      <c r="K552" s="42"/>
      <c r="L552" s="46"/>
      <c r="M552" s="244"/>
      <c r="N552" s="245"/>
      <c r="O552" s="93"/>
      <c r="P552" s="93"/>
      <c r="Q552" s="93"/>
      <c r="R552" s="93"/>
      <c r="S552" s="93"/>
      <c r="T552" s="94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8" t="s">
        <v>156</v>
      </c>
      <c r="AU552" s="18" t="s">
        <v>91</v>
      </c>
    </row>
    <row r="553" s="13" customFormat="1">
      <c r="A553" s="13"/>
      <c r="B553" s="248"/>
      <c r="C553" s="249"/>
      <c r="D553" s="241" t="s">
        <v>158</v>
      </c>
      <c r="E553" s="250" t="s">
        <v>1</v>
      </c>
      <c r="F553" s="251" t="s">
        <v>563</v>
      </c>
      <c r="G553" s="249"/>
      <c r="H553" s="250" t="s">
        <v>1</v>
      </c>
      <c r="I553" s="252"/>
      <c r="J553" s="249"/>
      <c r="K553" s="249"/>
      <c r="L553" s="253"/>
      <c r="M553" s="254"/>
      <c r="N553" s="255"/>
      <c r="O553" s="255"/>
      <c r="P553" s="255"/>
      <c r="Q553" s="255"/>
      <c r="R553" s="255"/>
      <c r="S553" s="255"/>
      <c r="T553" s="25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7" t="s">
        <v>158</v>
      </c>
      <c r="AU553" s="257" t="s">
        <v>91</v>
      </c>
      <c r="AV553" s="13" t="s">
        <v>87</v>
      </c>
      <c r="AW553" s="13" t="s">
        <v>39</v>
      </c>
      <c r="AX553" s="13" t="s">
        <v>83</v>
      </c>
      <c r="AY553" s="257" t="s">
        <v>145</v>
      </c>
    </row>
    <row r="554" s="14" customFormat="1">
      <c r="A554" s="14"/>
      <c r="B554" s="258"/>
      <c r="C554" s="259"/>
      <c r="D554" s="241" t="s">
        <v>158</v>
      </c>
      <c r="E554" s="260" t="s">
        <v>1</v>
      </c>
      <c r="F554" s="261" t="s">
        <v>564</v>
      </c>
      <c r="G554" s="259"/>
      <c r="H554" s="262">
        <v>2.73</v>
      </c>
      <c r="I554" s="263"/>
      <c r="J554" s="259"/>
      <c r="K554" s="259"/>
      <c r="L554" s="264"/>
      <c r="M554" s="265"/>
      <c r="N554" s="266"/>
      <c r="O554" s="266"/>
      <c r="P554" s="266"/>
      <c r="Q554" s="266"/>
      <c r="R554" s="266"/>
      <c r="S554" s="266"/>
      <c r="T554" s="26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8" t="s">
        <v>158</v>
      </c>
      <c r="AU554" s="268" t="s">
        <v>91</v>
      </c>
      <c r="AV554" s="14" t="s">
        <v>91</v>
      </c>
      <c r="AW554" s="14" t="s">
        <v>39</v>
      </c>
      <c r="AX554" s="14" t="s">
        <v>83</v>
      </c>
      <c r="AY554" s="268" t="s">
        <v>145</v>
      </c>
    </row>
    <row r="555" s="15" customFormat="1">
      <c r="A555" s="15"/>
      <c r="B555" s="269"/>
      <c r="C555" s="270"/>
      <c r="D555" s="241" t="s">
        <v>158</v>
      </c>
      <c r="E555" s="271" t="s">
        <v>1</v>
      </c>
      <c r="F555" s="272" t="s">
        <v>161</v>
      </c>
      <c r="G555" s="270"/>
      <c r="H555" s="273">
        <v>2.73</v>
      </c>
      <c r="I555" s="274"/>
      <c r="J555" s="270"/>
      <c r="K555" s="270"/>
      <c r="L555" s="275"/>
      <c r="M555" s="276"/>
      <c r="N555" s="277"/>
      <c r="O555" s="277"/>
      <c r="P555" s="277"/>
      <c r="Q555" s="277"/>
      <c r="R555" s="277"/>
      <c r="S555" s="277"/>
      <c r="T555" s="278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9" t="s">
        <v>158</v>
      </c>
      <c r="AU555" s="279" t="s">
        <v>91</v>
      </c>
      <c r="AV555" s="15" t="s">
        <v>153</v>
      </c>
      <c r="AW555" s="15" t="s">
        <v>39</v>
      </c>
      <c r="AX555" s="15" t="s">
        <v>87</v>
      </c>
      <c r="AY555" s="279" t="s">
        <v>145</v>
      </c>
    </row>
    <row r="556" s="2" customFormat="1" ht="37.8" customHeight="1">
      <c r="A556" s="40"/>
      <c r="B556" s="41"/>
      <c r="C556" s="228" t="s">
        <v>565</v>
      </c>
      <c r="D556" s="228" t="s">
        <v>148</v>
      </c>
      <c r="E556" s="229" t="s">
        <v>566</v>
      </c>
      <c r="F556" s="230" t="s">
        <v>567</v>
      </c>
      <c r="G556" s="231" t="s">
        <v>475</v>
      </c>
      <c r="H556" s="232">
        <v>84</v>
      </c>
      <c r="I556" s="233"/>
      <c r="J556" s="234">
        <f>ROUND(I556*H556,2)</f>
        <v>0</v>
      </c>
      <c r="K556" s="230" t="s">
        <v>1</v>
      </c>
      <c r="L556" s="46"/>
      <c r="M556" s="235" t="s">
        <v>1</v>
      </c>
      <c r="N556" s="236" t="s">
        <v>48</v>
      </c>
      <c r="O556" s="93"/>
      <c r="P556" s="237">
        <f>O556*H556</f>
        <v>0</v>
      </c>
      <c r="Q556" s="237">
        <v>0</v>
      </c>
      <c r="R556" s="237">
        <f>Q556*H556</f>
        <v>0</v>
      </c>
      <c r="S556" s="237">
        <v>0</v>
      </c>
      <c r="T556" s="238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39" t="s">
        <v>153</v>
      </c>
      <c r="AT556" s="239" t="s">
        <v>148</v>
      </c>
      <c r="AU556" s="239" t="s">
        <v>91</v>
      </c>
      <c r="AY556" s="18" t="s">
        <v>145</v>
      </c>
      <c r="BE556" s="240">
        <f>IF(N556="základní",J556,0)</f>
        <v>0</v>
      </c>
      <c r="BF556" s="240">
        <f>IF(N556="snížená",J556,0)</f>
        <v>0</v>
      </c>
      <c r="BG556" s="240">
        <f>IF(N556="zákl. přenesená",J556,0)</f>
        <v>0</v>
      </c>
      <c r="BH556" s="240">
        <f>IF(N556="sníž. přenesená",J556,0)</f>
        <v>0</v>
      </c>
      <c r="BI556" s="240">
        <f>IF(N556="nulová",J556,0)</f>
        <v>0</v>
      </c>
      <c r="BJ556" s="18" t="s">
        <v>87</v>
      </c>
      <c r="BK556" s="240">
        <f>ROUND(I556*H556,2)</f>
        <v>0</v>
      </c>
      <c r="BL556" s="18" t="s">
        <v>153</v>
      </c>
      <c r="BM556" s="239" t="s">
        <v>568</v>
      </c>
    </row>
    <row r="557" s="2" customFormat="1">
      <c r="A557" s="40"/>
      <c r="B557" s="41"/>
      <c r="C557" s="42"/>
      <c r="D557" s="241" t="s">
        <v>154</v>
      </c>
      <c r="E557" s="42"/>
      <c r="F557" s="242" t="s">
        <v>567</v>
      </c>
      <c r="G557" s="42"/>
      <c r="H557" s="42"/>
      <c r="I557" s="243"/>
      <c r="J557" s="42"/>
      <c r="K557" s="42"/>
      <c r="L557" s="46"/>
      <c r="M557" s="244"/>
      <c r="N557" s="245"/>
      <c r="O557" s="93"/>
      <c r="P557" s="93"/>
      <c r="Q557" s="93"/>
      <c r="R557" s="93"/>
      <c r="S557" s="93"/>
      <c r="T557" s="94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8" t="s">
        <v>154</v>
      </c>
      <c r="AU557" s="18" t="s">
        <v>91</v>
      </c>
    </row>
    <row r="558" s="13" customFormat="1">
      <c r="A558" s="13"/>
      <c r="B558" s="248"/>
      <c r="C558" s="249"/>
      <c r="D558" s="241" t="s">
        <v>158</v>
      </c>
      <c r="E558" s="250" t="s">
        <v>1</v>
      </c>
      <c r="F558" s="251" t="s">
        <v>569</v>
      </c>
      <c r="G558" s="249"/>
      <c r="H558" s="250" t="s">
        <v>1</v>
      </c>
      <c r="I558" s="252"/>
      <c r="J558" s="249"/>
      <c r="K558" s="249"/>
      <c r="L558" s="253"/>
      <c r="M558" s="254"/>
      <c r="N558" s="255"/>
      <c r="O558" s="255"/>
      <c r="P558" s="255"/>
      <c r="Q558" s="255"/>
      <c r="R558" s="255"/>
      <c r="S558" s="255"/>
      <c r="T558" s="25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7" t="s">
        <v>158</v>
      </c>
      <c r="AU558" s="257" t="s">
        <v>91</v>
      </c>
      <c r="AV558" s="13" t="s">
        <v>87</v>
      </c>
      <c r="AW558" s="13" t="s">
        <v>39</v>
      </c>
      <c r="AX558" s="13" t="s">
        <v>83</v>
      </c>
      <c r="AY558" s="257" t="s">
        <v>145</v>
      </c>
    </row>
    <row r="559" s="14" customFormat="1">
      <c r="A559" s="14"/>
      <c r="B559" s="258"/>
      <c r="C559" s="259"/>
      <c r="D559" s="241" t="s">
        <v>158</v>
      </c>
      <c r="E559" s="260" t="s">
        <v>1</v>
      </c>
      <c r="F559" s="261" t="s">
        <v>476</v>
      </c>
      <c r="G559" s="259"/>
      <c r="H559" s="262">
        <v>84</v>
      </c>
      <c r="I559" s="263"/>
      <c r="J559" s="259"/>
      <c r="K559" s="259"/>
      <c r="L559" s="264"/>
      <c r="M559" s="265"/>
      <c r="N559" s="266"/>
      <c r="O559" s="266"/>
      <c r="P559" s="266"/>
      <c r="Q559" s="266"/>
      <c r="R559" s="266"/>
      <c r="S559" s="266"/>
      <c r="T559" s="26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8" t="s">
        <v>158</v>
      </c>
      <c r="AU559" s="268" t="s">
        <v>91</v>
      </c>
      <c r="AV559" s="14" t="s">
        <v>91</v>
      </c>
      <c r="AW559" s="14" t="s">
        <v>39</v>
      </c>
      <c r="AX559" s="14" t="s">
        <v>83</v>
      </c>
      <c r="AY559" s="268" t="s">
        <v>145</v>
      </c>
    </row>
    <row r="560" s="15" customFormat="1">
      <c r="A560" s="15"/>
      <c r="B560" s="269"/>
      <c r="C560" s="270"/>
      <c r="D560" s="241" t="s">
        <v>158</v>
      </c>
      <c r="E560" s="271" t="s">
        <v>1</v>
      </c>
      <c r="F560" s="272" t="s">
        <v>161</v>
      </c>
      <c r="G560" s="270"/>
      <c r="H560" s="273">
        <v>84</v>
      </c>
      <c r="I560" s="274"/>
      <c r="J560" s="270"/>
      <c r="K560" s="270"/>
      <c r="L560" s="275"/>
      <c r="M560" s="276"/>
      <c r="N560" s="277"/>
      <c r="O560" s="277"/>
      <c r="P560" s="277"/>
      <c r="Q560" s="277"/>
      <c r="R560" s="277"/>
      <c r="S560" s="277"/>
      <c r="T560" s="278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79" t="s">
        <v>158</v>
      </c>
      <c r="AU560" s="279" t="s">
        <v>91</v>
      </c>
      <c r="AV560" s="15" t="s">
        <v>153</v>
      </c>
      <c r="AW560" s="15" t="s">
        <v>39</v>
      </c>
      <c r="AX560" s="15" t="s">
        <v>87</v>
      </c>
      <c r="AY560" s="279" t="s">
        <v>145</v>
      </c>
    </row>
    <row r="561" s="2" customFormat="1" ht="24.15" customHeight="1">
      <c r="A561" s="40"/>
      <c r="B561" s="41"/>
      <c r="C561" s="228" t="s">
        <v>570</v>
      </c>
      <c r="D561" s="228" t="s">
        <v>148</v>
      </c>
      <c r="E561" s="229" t="s">
        <v>571</v>
      </c>
      <c r="F561" s="230" t="s">
        <v>572</v>
      </c>
      <c r="G561" s="231" t="s">
        <v>475</v>
      </c>
      <c r="H561" s="232">
        <v>36</v>
      </c>
      <c r="I561" s="233"/>
      <c r="J561" s="234">
        <f>ROUND(I561*H561,2)</f>
        <v>0</v>
      </c>
      <c r="K561" s="230" t="s">
        <v>152</v>
      </c>
      <c r="L561" s="46"/>
      <c r="M561" s="235" t="s">
        <v>1</v>
      </c>
      <c r="N561" s="236" t="s">
        <v>48</v>
      </c>
      <c r="O561" s="93"/>
      <c r="P561" s="237">
        <f>O561*H561</f>
        <v>0</v>
      </c>
      <c r="Q561" s="237">
        <v>0.03739</v>
      </c>
      <c r="R561" s="237">
        <f>Q561*H561</f>
        <v>1.3460399999999999</v>
      </c>
      <c r="S561" s="237">
        <v>0</v>
      </c>
      <c r="T561" s="238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39" t="s">
        <v>153</v>
      </c>
      <c r="AT561" s="239" t="s">
        <v>148</v>
      </c>
      <c r="AU561" s="239" t="s">
        <v>91</v>
      </c>
      <c r="AY561" s="18" t="s">
        <v>145</v>
      </c>
      <c r="BE561" s="240">
        <f>IF(N561="základní",J561,0)</f>
        <v>0</v>
      </c>
      <c r="BF561" s="240">
        <f>IF(N561="snížená",J561,0)</f>
        <v>0</v>
      </c>
      <c r="BG561" s="240">
        <f>IF(N561="zákl. přenesená",J561,0)</f>
        <v>0</v>
      </c>
      <c r="BH561" s="240">
        <f>IF(N561="sníž. přenesená",J561,0)</f>
        <v>0</v>
      </c>
      <c r="BI561" s="240">
        <f>IF(N561="nulová",J561,0)</f>
        <v>0</v>
      </c>
      <c r="BJ561" s="18" t="s">
        <v>87</v>
      </c>
      <c r="BK561" s="240">
        <f>ROUND(I561*H561,2)</f>
        <v>0</v>
      </c>
      <c r="BL561" s="18" t="s">
        <v>153</v>
      </c>
      <c r="BM561" s="239" t="s">
        <v>573</v>
      </c>
    </row>
    <row r="562" s="2" customFormat="1">
      <c r="A562" s="40"/>
      <c r="B562" s="41"/>
      <c r="C562" s="42"/>
      <c r="D562" s="241" t="s">
        <v>154</v>
      </c>
      <c r="E562" s="42"/>
      <c r="F562" s="242" t="s">
        <v>574</v>
      </c>
      <c r="G562" s="42"/>
      <c r="H562" s="42"/>
      <c r="I562" s="243"/>
      <c r="J562" s="42"/>
      <c r="K562" s="42"/>
      <c r="L562" s="46"/>
      <c r="M562" s="244"/>
      <c r="N562" s="245"/>
      <c r="O562" s="93"/>
      <c r="P562" s="93"/>
      <c r="Q562" s="93"/>
      <c r="R562" s="93"/>
      <c r="S562" s="93"/>
      <c r="T562" s="94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8" t="s">
        <v>154</v>
      </c>
      <c r="AU562" s="18" t="s">
        <v>91</v>
      </c>
    </row>
    <row r="563" s="2" customFormat="1">
      <c r="A563" s="40"/>
      <c r="B563" s="41"/>
      <c r="C563" s="42"/>
      <c r="D563" s="246" t="s">
        <v>156</v>
      </c>
      <c r="E563" s="42"/>
      <c r="F563" s="247" t="s">
        <v>575</v>
      </c>
      <c r="G563" s="42"/>
      <c r="H563" s="42"/>
      <c r="I563" s="243"/>
      <c r="J563" s="42"/>
      <c r="K563" s="42"/>
      <c r="L563" s="46"/>
      <c r="M563" s="244"/>
      <c r="N563" s="245"/>
      <c r="O563" s="93"/>
      <c r="P563" s="93"/>
      <c r="Q563" s="93"/>
      <c r="R563" s="93"/>
      <c r="S563" s="93"/>
      <c r="T563" s="94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8" t="s">
        <v>156</v>
      </c>
      <c r="AU563" s="18" t="s">
        <v>91</v>
      </c>
    </row>
    <row r="564" s="13" customFormat="1">
      <c r="A564" s="13"/>
      <c r="B564" s="248"/>
      <c r="C564" s="249"/>
      <c r="D564" s="241" t="s">
        <v>158</v>
      </c>
      <c r="E564" s="250" t="s">
        <v>1</v>
      </c>
      <c r="F564" s="251" t="s">
        <v>569</v>
      </c>
      <c r="G564" s="249"/>
      <c r="H564" s="250" t="s">
        <v>1</v>
      </c>
      <c r="I564" s="252"/>
      <c r="J564" s="249"/>
      <c r="K564" s="249"/>
      <c r="L564" s="253"/>
      <c r="M564" s="254"/>
      <c r="N564" s="255"/>
      <c r="O564" s="255"/>
      <c r="P564" s="255"/>
      <c r="Q564" s="255"/>
      <c r="R564" s="255"/>
      <c r="S564" s="255"/>
      <c r="T564" s="25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7" t="s">
        <v>158</v>
      </c>
      <c r="AU564" s="257" t="s">
        <v>91</v>
      </c>
      <c r="AV564" s="13" t="s">
        <v>87</v>
      </c>
      <c r="AW564" s="13" t="s">
        <v>39</v>
      </c>
      <c r="AX564" s="13" t="s">
        <v>83</v>
      </c>
      <c r="AY564" s="257" t="s">
        <v>145</v>
      </c>
    </row>
    <row r="565" s="14" customFormat="1">
      <c r="A565" s="14"/>
      <c r="B565" s="258"/>
      <c r="C565" s="259"/>
      <c r="D565" s="241" t="s">
        <v>158</v>
      </c>
      <c r="E565" s="260" t="s">
        <v>1</v>
      </c>
      <c r="F565" s="261" t="s">
        <v>418</v>
      </c>
      <c r="G565" s="259"/>
      <c r="H565" s="262">
        <v>36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8" t="s">
        <v>158</v>
      </c>
      <c r="AU565" s="268" t="s">
        <v>91</v>
      </c>
      <c r="AV565" s="14" t="s">
        <v>91</v>
      </c>
      <c r="AW565" s="14" t="s">
        <v>39</v>
      </c>
      <c r="AX565" s="14" t="s">
        <v>83</v>
      </c>
      <c r="AY565" s="268" t="s">
        <v>145</v>
      </c>
    </row>
    <row r="566" s="15" customFormat="1">
      <c r="A566" s="15"/>
      <c r="B566" s="269"/>
      <c r="C566" s="270"/>
      <c r="D566" s="241" t="s">
        <v>158</v>
      </c>
      <c r="E566" s="271" t="s">
        <v>1</v>
      </c>
      <c r="F566" s="272" t="s">
        <v>161</v>
      </c>
      <c r="G566" s="270"/>
      <c r="H566" s="273">
        <v>36</v>
      </c>
      <c r="I566" s="274"/>
      <c r="J566" s="270"/>
      <c r="K566" s="270"/>
      <c r="L566" s="275"/>
      <c r="M566" s="276"/>
      <c r="N566" s="277"/>
      <c r="O566" s="277"/>
      <c r="P566" s="277"/>
      <c r="Q566" s="277"/>
      <c r="R566" s="277"/>
      <c r="S566" s="277"/>
      <c r="T566" s="27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9" t="s">
        <v>158</v>
      </c>
      <c r="AU566" s="279" t="s">
        <v>91</v>
      </c>
      <c r="AV566" s="15" t="s">
        <v>153</v>
      </c>
      <c r="AW566" s="15" t="s">
        <v>39</v>
      </c>
      <c r="AX566" s="15" t="s">
        <v>87</v>
      </c>
      <c r="AY566" s="279" t="s">
        <v>145</v>
      </c>
    </row>
    <row r="567" s="2" customFormat="1" ht="16.5" customHeight="1">
      <c r="A567" s="40"/>
      <c r="B567" s="41"/>
      <c r="C567" s="292" t="s">
        <v>576</v>
      </c>
      <c r="D567" s="292" t="s">
        <v>347</v>
      </c>
      <c r="E567" s="293" t="s">
        <v>577</v>
      </c>
      <c r="F567" s="294" t="s">
        <v>578</v>
      </c>
      <c r="G567" s="295" t="s">
        <v>151</v>
      </c>
      <c r="H567" s="296">
        <v>9</v>
      </c>
      <c r="I567" s="297"/>
      <c r="J567" s="298">
        <f>ROUND(I567*H567,2)</f>
        <v>0</v>
      </c>
      <c r="K567" s="294" t="s">
        <v>1</v>
      </c>
      <c r="L567" s="299"/>
      <c r="M567" s="300" t="s">
        <v>1</v>
      </c>
      <c r="N567" s="301" t="s">
        <v>48</v>
      </c>
      <c r="O567" s="93"/>
      <c r="P567" s="237">
        <f>O567*H567</f>
        <v>0</v>
      </c>
      <c r="Q567" s="237">
        <v>0</v>
      </c>
      <c r="R567" s="237">
        <f>Q567*H567</f>
        <v>0</v>
      </c>
      <c r="S567" s="237">
        <v>0</v>
      </c>
      <c r="T567" s="238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39" t="s">
        <v>198</v>
      </c>
      <c r="AT567" s="239" t="s">
        <v>347</v>
      </c>
      <c r="AU567" s="239" t="s">
        <v>91</v>
      </c>
      <c r="AY567" s="18" t="s">
        <v>145</v>
      </c>
      <c r="BE567" s="240">
        <f>IF(N567="základní",J567,0)</f>
        <v>0</v>
      </c>
      <c r="BF567" s="240">
        <f>IF(N567="snížená",J567,0)</f>
        <v>0</v>
      </c>
      <c r="BG567" s="240">
        <f>IF(N567="zákl. přenesená",J567,0)</f>
        <v>0</v>
      </c>
      <c r="BH567" s="240">
        <f>IF(N567="sníž. přenesená",J567,0)</f>
        <v>0</v>
      </c>
      <c r="BI567" s="240">
        <f>IF(N567="nulová",J567,0)</f>
        <v>0</v>
      </c>
      <c r="BJ567" s="18" t="s">
        <v>87</v>
      </c>
      <c r="BK567" s="240">
        <f>ROUND(I567*H567,2)</f>
        <v>0</v>
      </c>
      <c r="BL567" s="18" t="s">
        <v>153</v>
      </c>
      <c r="BM567" s="239" t="s">
        <v>579</v>
      </c>
    </row>
    <row r="568" s="2" customFormat="1">
      <c r="A568" s="40"/>
      <c r="B568" s="41"/>
      <c r="C568" s="42"/>
      <c r="D568" s="241" t="s">
        <v>154</v>
      </c>
      <c r="E568" s="42"/>
      <c r="F568" s="242" t="s">
        <v>578</v>
      </c>
      <c r="G568" s="42"/>
      <c r="H568" s="42"/>
      <c r="I568" s="243"/>
      <c r="J568" s="42"/>
      <c r="K568" s="42"/>
      <c r="L568" s="46"/>
      <c r="M568" s="244"/>
      <c r="N568" s="245"/>
      <c r="O568" s="93"/>
      <c r="P568" s="93"/>
      <c r="Q568" s="93"/>
      <c r="R568" s="93"/>
      <c r="S568" s="93"/>
      <c r="T568" s="94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8" t="s">
        <v>154</v>
      </c>
      <c r="AU568" s="18" t="s">
        <v>91</v>
      </c>
    </row>
    <row r="569" s="13" customFormat="1">
      <c r="A569" s="13"/>
      <c r="B569" s="248"/>
      <c r="C569" s="249"/>
      <c r="D569" s="241" t="s">
        <v>158</v>
      </c>
      <c r="E569" s="250" t="s">
        <v>1</v>
      </c>
      <c r="F569" s="251" t="s">
        <v>569</v>
      </c>
      <c r="G569" s="249"/>
      <c r="H569" s="250" t="s">
        <v>1</v>
      </c>
      <c r="I569" s="252"/>
      <c r="J569" s="249"/>
      <c r="K569" s="249"/>
      <c r="L569" s="253"/>
      <c r="M569" s="254"/>
      <c r="N569" s="255"/>
      <c r="O569" s="255"/>
      <c r="P569" s="255"/>
      <c r="Q569" s="255"/>
      <c r="R569" s="255"/>
      <c r="S569" s="255"/>
      <c r="T569" s="25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7" t="s">
        <v>158</v>
      </c>
      <c r="AU569" s="257" t="s">
        <v>91</v>
      </c>
      <c r="AV569" s="13" t="s">
        <v>87</v>
      </c>
      <c r="AW569" s="13" t="s">
        <v>39</v>
      </c>
      <c r="AX569" s="13" t="s">
        <v>83</v>
      </c>
      <c r="AY569" s="257" t="s">
        <v>145</v>
      </c>
    </row>
    <row r="570" s="14" customFormat="1">
      <c r="A570" s="14"/>
      <c r="B570" s="258"/>
      <c r="C570" s="259"/>
      <c r="D570" s="241" t="s">
        <v>158</v>
      </c>
      <c r="E570" s="260" t="s">
        <v>1</v>
      </c>
      <c r="F570" s="261" t="s">
        <v>580</v>
      </c>
      <c r="G570" s="259"/>
      <c r="H570" s="262">
        <v>9</v>
      </c>
      <c r="I570" s="263"/>
      <c r="J570" s="259"/>
      <c r="K570" s="259"/>
      <c r="L570" s="264"/>
      <c r="M570" s="265"/>
      <c r="N570" s="266"/>
      <c r="O570" s="266"/>
      <c r="P570" s="266"/>
      <c r="Q570" s="266"/>
      <c r="R570" s="266"/>
      <c r="S570" s="266"/>
      <c r="T570" s="26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8" t="s">
        <v>158</v>
      </c>
      <c r="AU570" s="268" t="s">
        <v>91</v>
      </c>
      <c r="AV570" s="14" t="s">
        <v>91</v>
      </c>
      <c r="AW570" s="14" t="s">
        <v>39</v>
      </c>
      <c r="AX570" s="14" t="s">
        <v>83</v>
      </c>
      <c r="AY570" s="268" t="s">
        <v>145</v>
      </c>
    </row>
    <row r="571" s="15" customFormat="1">
      <c r="A571" s="15"/>
      <c r="B571" s="269"/>
      <c r="C571" s="270"/>
      <c r="D571" s="241" t="s">
        <v>158</v>
      </c>
      <c r="E571" s="271" t="s">
        <v>1</v>
      </c>
      <c r="F571" s="272" t="s">
        <v>161</v>
      </c>
      <c r="G571" s="270"/>
      <c r="H571" s="273">
        <v>9</v>
      </c>
      <c r="I571" s="274"/>
      <c r="J571" s="270"/>
      <c r="K571" s="270"/>
      <c r="L571" s="275"/>
      <c r="M571" s="276"/>
      <c r="N571" s="277"/>
      <c r="O571" s="277"/>
      <c r="P571" s="277"/>
      <c r="Q571" s="277"/>
      <c r="R571" s="277"/>
      <c r="S571" s="277"/>
      <c r="T571" s="278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9" t="s">
        <v>158</v>
      </c>
      <c r="AU571" s="279" t="s">
        <v>91</v>
      </c>
      <c r="AV571" s="15" t="s">
        <v>153</v>
      </c>
      <c r="AW571" s="15" t="s">
        <v>39</v>
      </c>
      <c r="AX571" s="15" t="s">
        <v>87</v>
      </c>
      <c r="AY571" s="279" t="s">
        <v>145</v>
      </c>
    </row>
    <row r="572" s="2" customFormat="1" ht="24.15" customHeight="1">
      <c r="A572" s="40"/>
      <c r="B572" s="41"/>
      <c r="C572" s="228" t="s">
        <v>581</v>
      </c>
      <c r="D572" s="228" t="s">
        <v>148</v>
      </c>
      <c r="E572" s="229" t="s">
        <v>582</v>
      </c>
      <c r="F572" s="230" t="s">
        <v>583</v>
      </c>
      <c r="G572" s="231" t="s">
        <v>475</v>
      </c>
      <c r="H572" s="232">
        <v>48</v>
      </c>
      <c r="I572" s="233"/>
      <c r="J572" s="234">
        <f>ROUND(I572*H572,2)</f>
        <v>0</v>
      </c>
      <c r="K572" s="230" t="s">
        <v>152</v>
      </c>
      <c r="L572" s="46"/>
      <c r="M572" s="235" t="s">
        <v>1</v>
      </c>
      <c r="N572" s="236" t="s">
        <v>48</v>
      </c>
      <c r="O572" s="93"/>
      <c r="P572" s="237">
        <f>O572*H572</f>
        <v>0</v>
      </c>
      <c r="Q572" s="237">
        <v>0.03739</v>
      </c>
      <c r="R572" s="237">
        <f>Q572*H572</f>
        <v>1.7947199999999999</v>
      </c>
      <c r="S572" s="237">
        <v>0</v>
      </c>
      <c r="T572" s="238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39" t="s">
        <v>153</v>
      </c>
      <c r="AT572" s="239" t="s">
        <v>148</v>
      </c>
      <c r="AU572" s="239" t="s">
        <v>91</v>
      </c>
      <c r="AY572" s="18" t="s">
        <v>145</v>
      </c>
      <c r="BE572" s="240">
        <f>IF(N572="základní",J572,0)</f>
        <v>0</v>
      </c>
      <c r="BF572" s="240">
        <f>IF(N572="snížená",J572,0)</f>
        <v>0</v>
      </c>
      <c r="BG572" s="240">
        <f>IF(N572="zákl. přenesená",J572,0)</f>
        <v>0</v>
      </c>
      <c r="BH572" s="240">
        <f>IF(N572="sníž. přenesená",J572,0)</f>
        <v>0</v>
      </c>
      <c r="BI572" s="240">
        <f>IF(N572="nulová",J572,0)</f>
        <v>0</v>
      </c>
      <c r="BJ572" s="18" t="s">
        <v>87</v>
      </c>
      <c r="BK572" s="240">
        <f>ROUND(I572*H572,2)</f>
        <v>0</v>
      </c>
      <c r="BL572" s="18" t="s">
        <v>153</v>
      </c>
      <c r="BM572" s="239" t="s">
        <v>584</v>
      </c>
    </row>
    <row r="573" s="2" customFormat="1">
      <c r="A573" s="40"/>
      <c r="B573" s="41"/>
      <c r="C573" s="42"/>
      <c r="D573" s="241" t="s">
        <v>154</v>
      </c>
      <c r="E573" s="42"/>
      <c r="F573" s="242" t="s">
        <v>585</v>
      </c>
      <c r="G573" s="42"/>
      <c r="H573" s="42"/>
      <c r="I573" s="243"/>
      <c r="J573" s="42"/>
      <c r="K573" s="42"/>
      <c r="L573" s="46"/>
      <c r="M573" s="244"/>
      <c r="N573" s="245"/>
      <c r="O573" s="93"/>
      <c r="P573" s="93"/>
      <c r="Q573" s="93"/>
      <c r="R573" s="93"/>
      <c r="S573" s="93"/>
      <c r="T573" s="94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8" t="s">
        <v>154</v>
      </c>
      <c r="AU573" s="18" t="s">
        <v>91</v>
      </c>
    </row>
    <row r="574" s="2" customFormat="1">
      <c r="A574" s="40"/>
      <c r="B574" s="41"/>
      <c r="C574" s="42"/>
      <c r="D574" s="246" t="s">
        <v>156</v>
      </c>
      <c r="E574" s="42"/>
      <c r="F574" s="247" t="s">
        <v>586</v>
      </c>
      <c r="G574" s="42"/>
      <c r="H574" s="42"/>
      <c r="I574" s="243"/>
      <c r="J574" s="42"/>
      <c r="K574" s="42"/>
      <c r="L574" s="46"/>
      <c r="M574" s="244"/>
      <c r="N574" s="245"/>
      <c r="O574" s="93"/>
      <c r="P574" s="93"/>
      <c r="Q574" s="93"/>
      <c r="R574" s="93"/>
      <c r="S574" s="93"/>
      <c r="T574" s="94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8" t="s">
        <v>156</v>
      </c>
      <c r="AU574" s="18" t="s">
        <v>91</v>
      </c>
    </row>
    <row r="575" s="13" customFormat="1">
      <c r="A575" s="13"/>
      <c r="B575" s="248"/>
      <c r="C575" s="249"/>
      <c r="D575" s="241" t="s">
        <v>158</v>
      </c>
      <c r="E575" s="250" t="s">
        <v>1</v>
      </c>
      <c r="F575" s="251" t="s">
        <v>569</v>
      </c>
      <c r="G575" s="249"/>
      <c r="H575" s="250" t="s">
        <v>1</v>
      </c>
      <c r="I575" s="252"/>
      <c r="J575" s="249"/>
      <c r="K575" s="249"/>
      <c r="L575" s="253"/>
      <c r="M575" s="254"/>
      <c r="N575" s="255"/>
      <c r="O575" s="255"/>
      <c r="P575" s="255"/>
      <c r="Q575" s="255"/>
      <c r="R575" s="255"/>
      <c r="S575" s="255"/>
      <c r="T575" s="25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7" t="s">
        <v>158</v>
      </c>
      <c r="AU575" s="257" t="s">
        <v>91</v>
      </c>
      <c r="AV575" s="13" t="s">
        <v>87</v>
      </c>
      <c r="AW575" s="13" t="s">
        <v>39</v>
      </c>
      <c r="AX575" s="13" t="s">
        <v>83</v>
      </c>
      <c r="AY575" s="257" t="s">
        <v>145</v>
      </c>
    </row>
    <row r="576" s="14" customFormat="1">
      <c r="A576" s="14"/>
      <c r="B576" s="258"/>
      <c r="C576" s="259"/>
      <c r="D576" s="241" t="s">
        <v>158</v>
      </c>
      <c r="E576" s="260" t="s">
        <v>1</v>
      </c>
      <c r="F576" s="261" t="s">
        <v>493</v>
      </c>
      <c r="G576" s="259"/>
      <c r="H576" s="262">
        <v>48</v>
      </c>
      <c r="I576" s="263"/>
      <c r="J576" s="259"/>
      <c r="K576" s="259"/>
      <c r="L576" s="264"/>
      <c r="M576" s="265"/>
      <c r="N576" s="266"/>
      <c r="O576" s="266"/>
      <c r="P576" s="266"/>
      <c r="Q576" s="266"/>
      <c r="R576" s="266"/>
      <c r="S576" s="266"/>
      <c r="T576" s="26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8" t="s">
        <v>158</v>
      </c>
      <c r="AU576" s="268" t="s">
        <v>91</v>
      </c>
      <c r="AV576" s="14" t="s">
        <v>91</v>
      </c>
      <c r="AW576" s="14" t="s">
        <v>39</v>
      </c>
      <c r="AX576" s="14" t="s">
        <v>83</v>
      </c>
      <c r="AY576" s="268" t="s">
        <v>145</v>
      </c>
    </row>
    <row r="577" s="15" customFormat="1">
      <c r="A577" s="15"/>
      <c r="B577" s="269"/>
      <c r="C577" s="270"/>
      <c r="D577" s="241" t="s">
        <v>158</v>
      </c>
      <c r="E577" s="271" t="s">
        <v>1</v>
      </c>
      <c r="F577" s="272" t="s">
        <v>161</v>
      </c>
      <c r="G577" s="270"/>
      <c r="H577" s="273">
        <v>48</v>
      </c>
      <c r="I577" s="274"/>
      <c r="J577" s="270"/>
      <c r="K577" s="270"/>
      <c r="L577" s="275"/>
      <c r="M577" s="276"/>
      <c r="N577" s="277"/>
      <c r="O577" s="277"/>
      <c r="P577" s="277"/>
      <c r="Q577" s="277"/>
      <c r="R577" s="277"/>
      <c r="S577" s="277"/>
      <c r="T577" s="278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9" t="s">
        <v>158</v>
      </c>
      <c r="AU577" s="279" t="s">
        <v>91</v>
      </c>
      <c r="AV577" s="15" t="s">
        <v>153</v>
      </c>
      <c r="AW577" s="15" t="s">
        <v>39</v>
      </c>
      <c r="AX577" s="15" t="s">
        <v>87</v>
      </c>
      <c r="AY577" s="279" t="s">
        <v>145</v>
      </c>
    </row>
    <row r="578" s="2" customFormat="1" ht="16.5" customHeight="1">
      <c r="A578" s="40"/>
      <c r="B578" s="41"/>
      <c r="C578" s="292" t="s">
        <v>587</v>
      </c>
      <c r="D578" s="292" t="s">
        <v>347</v>
      </c>
      <c r="E578" s="293" t="s">
        <v>588</v>
      </c>
      <c r="F578" s="294" t="s">
        <v>589</v>
      </c>
      <c r="G578" s="295" t="s">
        <v>151</v>
      </c>
      <c r="H578" s="296">
        <v>12</v>
      </c>
      <c r="I578" s="297"/>
      <c r="J578" s="298">
        <f>ROUND(I578*H578,2)</f>
        <v>0</v>
      </c>
      <c r="K578" s="294" t="s">
        <v>1</v>
      </c>
      <c r="L578" s="299"/>
      <c r="M578" s="300" t="s">
        <v>1</v>
      </c>
      <c r="N578" s="301" t="s">
        <v>48</v>
      </c>
      <c r="O578" s="93"/>
      <c r="P578" s="237">
        <f>O578*H578</f>
        <v>0</v>
      </c>
      <c r="Q578" s="237">
        <v>0</v>
      </c>
      <c r="R578" s="237">
        <f>Q578*H578</f>
        <v>0</v>
      </c>
      <c r="S578" s="237">
        <v>0</v>
      </c>
      <c r="T578" s="238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39" t="s">
        <v>198</v>
      </c>
      <c r="AT578" s="239" t="s">
        <v>347</v>
      </c>
      <c r="AU578" s="239" t="s">
        <v>91</v>
      </c>
      <c r="AY578" s="18" t="s">
        <v>145</v>
      </c>
      <c r="BE578" s="240">
        <f>IF(N578="základní",J578,0)</f>
        <v>0</v>
      </c>
      <c r="BF578" s="240">
        <f>IF(N578="snížená",J578,0)</f>
        <v>0</v>
      </c>
      <c r="BG578" s="240">
        <f>IF(N578="zákl. přenesená",J578,0)</f>
        <v>0</v>
      </c>
      <c r="BH578" s="240">
        <f>IF(N578="sníž. přenesená",J578,0)</f>
        <v>0</v>
      </c>
      <c r="BI578" s="240">
        <f>IF(N578="nulová",J578,0)</f>
        <v>0</v>
      </c>
      <c r="BJ578" s="18" t="s">
        <v>87</v>
      </c>
      <c r="BK578" s="240">
        <f>ROUND(I578*H578,2)</f>
        <v>0</v>
      </c>
      <c r="BL578" s="18" t="s">
        <v>153</v>
      </c>
      <c r="BM578" s="239" t="s">
        <v>246</v>
      </c>
    </row>
    <row r="579" s="2" customFormat="1">
      <c r="A579" s="40"/>
      <c r="B579" s="41"/>
      <c r="C579" s="42"/>
      <c r="D579" s="241" t="s">
        <v>154</v>
      </c>
      <c r="E579" s="42"/>
      <c r="F579" s="242" t="s">
        <v>589</v>
      </c>
      <c r="G579" s="42"/>
      <c r="H579" s="42"/>
      <c r="I579" s="243"/>
      <c r="J579" s="42"/>
      <c r="K579" s="42"/>
      <c r="L579" s="46"/>
      <c r="M579" s="244"/>
      <c r="N579" s="245"/>
      <c r="O579" s="93"/>
      <c r="P579" s="93"/>
      <c r="Q579" s="93"/>
      <c r="R579" s="93"/>
      <c r="S579" s="93"/>
      <c r="T579" s="94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8" t="s">
        <v>154</v>
      </c>
      <c r="AU579" s="18" t="s">
        <v>91</v>
      </c>
    </row>
    <row r="580" s="13" customFormat="1">
      <c r="A580" s="13"/>
      <c r="B580" s="248"/>
      <c r="C580" s="249"/>
      <c r="D580" s="241" t="s">
        <v>158</v>
      </c>
      <c r="E580" s="250" t="s">
        <v>1</v>
      </c>
      <c r="F580" s="251" t="s">
        <v>569</v>
      </c>
      <c r="G580" s="249"/>
      <c r="H580" s="250" t="s">
        <v>1</v>
      </c>
      <c r="I580" s="252"/>
      <c r="J580" s="249"/>
      <c r="K580" s="249"/>
      <c r="L580" s="253"/>
      <c r="M580" s="254"/>
      <c r="N580" s="255"/>
      <c r="O580" s="255"/>
      <c r="P580" s="255"/>
      <c r="Q580" s="255"/>
      <c r="R580" s="255"/>
      <c r="S580" s="255"/>
      <c r="T580" s="25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7" t="s">
        <v>158</v>
      </c>
      <c r="AU580" s="257" t="s">
        <v>91</v>
      </c>
      <c r="AV580" s="13" t="s">
        <v>87</v>
      </c>
      <c r="AW580" s="13" t="s">
        <v>39</v>
      </c>
      <c r="AX580" s="13" t="s">
        <v>83</v>
      </c>
      <c r="AY580" s="257" t="s">
        <v>145</v>
      </c>
    </row>
    <row r="581" s="14" customFormat="1">
      <c r="A581" s="14"/>
      <c r="B581" s="258"/>
      <c r="C581" s="259"/>
      <c r="D581" s="241" t="s">
        <v>158</v>
      </c>
      <c r="E581" s="260" t="s">
        <v>1</v>
      </c>
      <c r="F581" s="261" t="s">
        <v>590</v>
      </c>
      <c r="G581" s="259"/>
      <c r="H581" s="262">
        <v>12</v>
      </c>
      <c r="I581" s="263"/>
      <c r="J581" s="259"/>
      <c r="K581" s="259"/>
      <c r="L581" s="264"/>
      <c r="M581" s="265"/>
      <c r="N581" s="266"/>
      <c r="O581" s="266"/>
      <c r="P581" s="266"/>
      <c r="Q581" s="266"/>
      <c r="R581" s="266"/>
      <c r="S581" s="266"/>
      <c r="T581" s="26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8" t="s">
        <v>158</v>
      </c>
      <c r="AU581" s="268" t="s">
        <v>91</v>
      </c>
      <c r="AV581" s="14" t="s">
        <v>91</v>
      </c>
      <c r="AW581" s="14" t="s">
        <v>39</v>
      </c>
      <c r="AX581" s="14" t="s">
        <v>83</v>
      </c>
      <c r="AY581" s="268" t="s">
        <v>145</v>
      </c>
    </row>
    <row r="582" s="15" customFormat="1">
      <c r="A582" s="15"/>
      <c r="B582" s="269"/>
      <c r="C582" s="270"/>
      <c r="D582" s="241" t="s">
        <v>158</v>
      </c>
      <c r="E582" s="271" t="s">
        <v>1</v>
      </c>
      <c r="F582" s="272" t="s">
        <v>161</v>
      </c>
      <c r="G582" s="270"/>
      <c r="H582" s="273">
        <v>12</v>
      </c>
      <c r="I582" s="274"/>
      <c r="J582" s="270"/>
      <c r="K582" s="270"/>
      <c r="L582" s="275"/>
      <c r="M582" s="276"/>
      <c r="N582" s="277"/>
      <c r="O582" s="277"/>
      <c r="P582" s="277"/>
      <c r="Q582" s="277"/>
      <c r="R582" s="277"/>
      <c r="S582" s="277"/>
      <c r="T582" s="27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9" t="s">
        <v>158</v>
      </c>
      <c r="AU582" s="279" t="s">
        <v>91</v>
      </c>
      <c r="AV582" s="15" t="s">
        <v>153</v>
      </c>
      <c r="AW582" s="15" t="s">
        <v>39</v>
      </c>
      <c r="AX582" s="15" t="s">
        <v>87</v>
      </c>
      <c r="AY582" s="279" t="s">
        <v>145</v>
      </c>
    </row>
    <row r="583" s="2" customFormat="1" ht="24.15" customHeight="1">
      <c r="A583" s="40"/>
      <c r="B583" s="41"/>
      <c r="C583" s="228" t="s">
        <v>591</v>
      </c>
      <c r="D583" s="228" t="s">
        <v>148</v>
      </c>
      <c r="E583" s="229" t="s">
        <v>592</v>
      </c>
      <c r="F583" s="230" t="s">
        <v>593</v>
      </c>
      <c r="G583" s="231" t="s">
        <v>151</v>
      </c>
      <c r="H583" s="232">
        <v>12</v>
      </c>
      <c r="I583" s="233"/>
      <c r="J583" s="234">
        <f>ROUND(I583*H583,2)</f>
        <v>0</v>
      </c>
      <c r="K583" s="230" t="s">
        <v>152</v>
      </c>
      <c r="L583" s="46"/>
      <c r="M583" s="235" t="s">
        <v>1</v>
      </c>
      <c r="N583" s="236" t="s">
        <v>48</v>
      </c>
      <c r="O583" s="93"/>
      <c r="P583" s="237">
        <f>O583*H583</f>
        <v>0</v>
      </c>
      <c r="Q583" s="237">
        <v>0.00071000000000000002</v>
      </c>
      <c r="R583" s="237">
        <f>Q583*H583</f>
        <v>0.0085199999999999998</v>
      </c>
      <c r="S583" s="237">
        <v>0</v>
      </c>
      <c r="T583" s="238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39" t="s">
        <v>153</v>
      </c>
      <c r="AT583" s="239" t="s">
        <v>148</v>
      </c>
      <c r="AU583" s="239" t="s">
        <v>91</v>
      </c>
      <c r="AY583" s="18" t="s">
        <v>145</v>
      </c>
      <c r="BE583" s="240">
        <f>IF(N583="základní",J583,0)</f>
        <v>0</v>
      </c>
      <c r="BF583" s="240">
        <f>IF(N583="snížená",J583,0)</f>
        <v>0</v>
      </c>
      <c r="BG583" s="240">
        <f>IF(N583="zákl. přenesená",J583,0)</f>
        <v>0</v>
      </c>
      <c r="BH583" s="240">
        <f>IF(N583="sníž. přenesená",J583,0)</f>
        <v>0</v>
      </c>
      <c r="BI583" s="240">
        <f>IF(N583="nulová",J583,0)</f>
        <v>0</v>
      </c>
      <c r="BJ583" s="18" t="s">
        <v>87</v>
      </c>
      <c r="BK583" s="240">
        <f>ROUND(I583*H583,2)</f>
        <v>0</v>
      </c>
      <c r="BL583" s="18" t="s">
        <v>153</v>
      </c>
      <c r="BM583" s="239" t="s">
        <v>594</v>
      </c>
    </row>
    <row r="584" s="2" customFormat="1">
      <c r="A584" s="40"/>
      <c r="B584" s="41"/>
      <c r="C584" s="42"/>
      <c r="D584" s="241" t="s">
        <v>154</v>
      </c>
      <c r="E584" s="42"/>
      <c r="F584" s="242" t="s">
        <v>595</v>
      </c>
      <c r="G584" s="42"/>
      <c r="H584" s="42"/>
      <c r="I584" s="243"/>
      <c r="J584" s="42"/>
      <c r="K584" s="42"/>
      <c r="L584" s="46"/>
      <c r="M584" s="244"/>
      <c r="N584" s="245"/>
      <c r="O584" s="93"/>
      <c r="P584" s="93"/>
      <c r="Q584" s="93"/>
      <c r="R584" s="93"/>
      <c r="S584" s="93"/>
      <c r="T584" s="94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8" t="s">
        <v>154</v>
      </c>
      <c r="AU584" s="18" t="s">
        <v>91</v>
      </c>
    </row>
    <row r="585" s="2" customFormat="1">
      <c r="A585" s="40"/>
      <c r="B585" s="41"/>
      <c r="C585" s="42"/>
      <c r="D585" s="246" t="s">
        <v>156</v>
      </c>
      <c r="E585" s="42"/>
      <c r="F585" s="247" t="s">
        <v>596</v>
      </c>
      <c r="G585" s="42"/>
      <c r="H585" s="42"/>
      <c r="I585" s="243"/>
      <c r="J585" s="42"/>
      <c r="K585" s="42"/>
      <c r="L585" s="46"/>
      <c r="M585" s="244"/>
      <c r="N585" s="245"/>
      <c r="O585" s="93"/>
      <c r="P585" s="93"/>
      <c r="Q585" s="93"/>
      <c r="R585" s="93"/>
      <c r="S585" s="93"/>
      <c r="T585" s="94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8" t="s">
        <v>156</v>
      </c>
      <c r="AU585" s="18" t="s">
        <v>91</v>
      </c>
    </row>
    <row r="586" s="13" customFormat="1">
      <c r="A586" s="13"/>
      <c r="B586" s="248"/>
      <c r="C586" s="249"/>
      <c r="D586" s="241" t="s">
        <v>158</v>
      </c>
      <c r="E586" s="250" t="s">
        <v>1</v>
      </c>
      <c r="F586" s="251" t="s">
        <v>569</v>
      </c>
      <c r="G586" s="249"/>
      <c r="H586" s="250" t="s">
        <v>1</v>
      </c>
      <c r="I586" s="252"/>
      <c r="J586" s="249"/>
      <c r="K586" s="249"/>
      <c r="L586" s="253"/>
      <c r="M586" s="254"/>
      <c r="N586" s="255"/>
      <c r="O586" s="255"/>
      <c r="P586" s="255"/>
      <c r="Q586" s="255"/>
      <c r="R586" s="255"/>
      <c r="S586" s="255"/>
      <c r="T586" s="25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7" t="s">
        <v>158</v>
      </c>
      <c r="AU586" s="257" t="s">
        <v>91</v>
      </c>
      <c r="AV586" s="13" t="s">
        <v>87</v>
      </c>
      <c r="AW586" s="13" t="s">
        <v>39</v>
      </c>
      <c r="AX586" s="13" t="s">
        <v>83</v>
      </c>
      <c r="AY586" s="257" t="s">
        <v>145</v>
      </c>
    </row>
    <row r="587" s="14" customFormat="1">
      <c r="A587" s="14"/>
      <c r="B587" s="258"/>
      <c r="C587" s="259"/>
      <c r="D587" s="241" t="s">
        <v>158</v>
      </c>
      <c r="E587" s="260" t="s">
        <v>1</v>
      </c>
      <c r="F587" s="261" t="s">
        <v>225</v>
      </c>
      <c r="G587" s="259"/>
      <c r="H587" s="262">
        <v>12</v>
      </c>
      <c r="I587" s="263"/>
      <c r="J587" s="259"/>
      <c r="K587" s="259"/>
      <c r="L587" s="264"/>
      <c r="M587" s="265"/>
      <c r="N587" s="266"/>
      <c r="O587" s="266"/>
      <c r="P587" s="266"/>
      <c r="Q587" s="266"/>
      <c r="R587" s="266"/>
      <c r="S587" s="266"/>
      <c r="T587" s="26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8" t="s">
        <v>158</v>
      </c>
      <c r="AU587" s="268" t="s">
        <v>91</v>
      </c>
      <c r="AV587" s="14" t="s">
        <v>91</v>
      </c>
      <c r="AW587" s="14" t="s">
        <v>39</v>
      </c>
      <c r="AX587" s="14" t="s">
        <v>83</v>
      </c>
      <c r="AY587" s="268" t="s">
        <v>145</v>
      </c>
    </row>
    <row r="588" s="15" customFormat="1">
      <c r="A588" s="15"/>
      <c r="B588" s="269"/>
      <c r="C588" s="270"/>
      <c r="D588" s="241" t="s">
        <v>158</v>
      </c>
      <c r="E588" s="271" t="s">
        <v>1</v>
      </c>
      <c r="F588" s="272" t="s">
        <v>161</v>
      </c>
      <c r="G588" s="270"/>
      <c r="H588" s="273">
        <v>12</v>
      </c>
      <c r="I588" s="274"/>
      <c r="J588" s="270"/>
      <c r="K588" s="270"/>
      <c r="L588" s="275"/>
      <c r="M588" s="276"/>
      <c r="N588" s="277"/>
      <c r="O588" s="277"/>
      <c r="P588" s="277"/>
      <c r="Q588" s="277"/>
      <c r="R588" s="277"/>
      <c r="S588" s="277"/>
      <c r="T588" s="278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9" t="s">
        <v>158</v>
      </c>
      <c r="AU588" s="279" t="s">
        <v>91</v>
      </c>
      <c r="AV588" s="15" t="s">
        <v>153</v>
      </c>
      <c r="AW588" s="15" t="s">
        <v>39</v>
      </c>
      <c r="AX588" s="15" t="s">
        <v>87</v>
      </c>
      <c r="AY588" s="279" t="s">
        <v>145</v>
      </c>
    </row>
    <row r="589" s="2" customFormat="1" ht="16.5" customHeight="1">
      <c r="A589" s="40"/>
      <c r="B589" s="41"/>
      <c r="C589" s="292" t="s">
        <v>597</v>
      </c>
      <c r="D589" s="292" t="s">
        <v>347</v>
      </c>
      <c r="E589" s="293" t="s">
        <v>598</v>
      </c>
      <c r="F589" s="294" t="s">
        <v>599</v>
      </c>
      <c r="G589" s="295" t="s">
        <v>475</v>
      </c>
      <c r="H589" s="296">
        <v>12</v>
      </c>
      <c r="I589" s="297"/>
      <c r="J589" s="298">
        <f>ROUND(I589*H589,2)</f>
        <v>0</v>
      </c>
      <c r="K589" s="294" t="s">
        <v>1</v>
      </c>
      <c r="L589" s="299"/>
      <c r="M589" s="300" t="s">
        <v>1</v>
      </c>
      <c r="N589" s="301" t="s">
        <v>48</v>
      </c>
      <c r="O589" s="93"/>
      <c r="P589" s="237">
        <f>O589*H589</f>
        <v>0</v>
      </c>
      <c r="Q589" s="237">
        <v>0</v>
      </c>
      <c r="R589" s="237">
        <f>Q589*H589</f>
        <v>0</v>
      </c>
      <c r="S589" s="237">
        <v>0</v>
      </c>
      <c r="T589" s="238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39" t="s">
        <v>198</v>
      </c>
      <c r="AT589" s="239" t="s">
        <v>347</v>
      </c>
      <c r="AU589" s="239" t="s">
        <v>91</v>
      </c>
      <c r="AY589" s="18" t="s">
        <v>145</v>
      </c>
      <c r="BE589" s="240">
        <f>IF(N589="základní",J589,0)</f>
        <v>0</v>
      </c>
      <c r="BF589" s="240">
        <f>IF(N589="snížená",J589,0)</f>
        <v>0</v>
      </c>
      <c r="BG589" s="240">
        <f>IF(N589="zákl. přenesená",J589,0)</f>
        <v>0</v>
      </c>
      <c r="BH589" s="240">
        <f>IF(N589="sníž. přenesená",J589,0)</f>
        <v>0</v>
      </c>
      <c r="BI589" s="240">
        <f>IF(N589="nulová",J589,0)</f>
        <v>0</v>
      </c>
      <c r="BJ589" s="18" t="s">
        <v>87</v>
      </c>
      <c r="BK589" s="240">
        <f>ROUND(I589*H589,2)</f>
        <v>0</v>
      </c>
      <c r="BL589" s="18" t="s">
        <v>153</v>
      </c>
      <c r="BM589" s="239" t="s">
        <v>600</v>
      </c>
    </row>
    <row r="590" s="2" customFormat="1">
      <c r="A590" s="40"/>
      <c r="B590" s="41"/>
      <c r="C590" s="42"/>
      <c r="D590" s="241" t="s">
        <v>154</v>
      </c>
      <c r="E590" s="42"/>
      <c r="F590" s="242" t="s">
        <v>599</v>
      </c>
      <c r="G590" s="42"/>
      <c r="H590" s="42"/>
      <c r="I590" s="243"/>
      <c r="J590" s="42"/>
      <c r="K590" s="42"/>
      <c r="L590" s="46"/>
      <c r="M590" s="244"/>
      <c r="N590" s="245"/>
      <c r="O590" s="93"/>
      <c r="P590" s="93"/>
      <c r="Q590" s="93"/>
      <c r="R590" s="93"/>
      <c r="S590" s="93"/>
      <c r="T590" s="94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8" t="s">
        <v>154</v>
      </c>
      <c r="AU590" s="18" t="s">
        <v>91</v>
      </c>
    </row>
    <row r="591" s="13" customFormat="1">
      <c r="A591" s="13"/>
      <c r="B591" s="248"/>
      <c r="C591" s="249"/>
      <c r="D591" s="241" t="s">
        <v>158</v>
      </c>
      <c r="E591" s="250" t="s">
        <v>1</v>
      </c>
      <c r="F591" s="251" t="s">
        <v>569</v>
      </c>
      <c r="G591" s="249"/>
      <c r="H591" s="250" t="s">
        <v>1</v>
      </c>
      <c r="I591" s="252"/>
      <c r="J591" s="249"/>
      <c r="K591" s="249"/>
      <c r="L591" s="253"/>
      <c r="M591" s="254"/>
      <c r="N591" s="255"/>
      <c r="O591" s="255"/>
      <c r="P591" s="255"/>
      <c r="Q591" s="255"/>
      <c r="R591" s="255"/>
      <c r="S591" s="255"/>
      <c r="T591" s="25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7" t="s">
        <v>158</v>
      </c>
      <c r="AU591" s="257" t="s">
        <v>91</v>
      </c>
      <c r="AV591" s="13" t="s">
        <v>87</v>
      </c>
      <c r="AW591" s="13" t="s">
        <v>39</v>
      </c>
      <c r="AX591" s="13" t="s">
        <v>83</v>
      </c>
      <c r="AY591" s="257" t="s">
        <v>145</v>
      </c>
    </row>
    <row r="592" s="14" customFormat="1">
      <c r="A592" s="14"/>
      <c r="B592" s="258"/>
      <c r="C592" s="259"/>
      <c r="D592" s="241" t="s">
        <v>158</v>
      </c>
      <c r="E592" s="260" t="s">
        <v>1</v>
      </c>
      <c r="F592" s="261" t="s">
        <v>225</v>
      </c>
      <c r="G592" s="259"/>
      <c r="H592" s="262">
        <v>12</v>
      </c>
      <c r="I592" s="263"/>
      <c r="J592" s="259"/>
      <c r="K592" s="259"/>
      <c r="L592" s="264"/>
      <c r="M592" s="265"/>
      <c r="N592" s="266"/>
      <c r="O592" s="266"/>
      <c r="P592" s="266"/>
      <c r="Q592" s="266"/>
      <c r="R592" s="266"/>
      <c r="S592" s="266"/>
      <c r="T592" s="26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8" t="s">
        <v>158</v>
      </c>
      <c r="AU592" s="268" t="s">
        <v>91</v>
      </c>
      <c r="AV592" s="14" t="s">
        <v>91</v>
      </c>
      <c r="AW592" s="14" t="s">
        <v>39</v>
      </c>
      <c r="AX592" s="14" t="s">
        <v>83</v>
      </c>
      <c r="AY592" s="268" t="s">
        <v>145</v>
      </c>
    </row>
    <row r="593" s="15" customFormat="1">
      <c r="A593" s="15"/>
      <c r="B593" s="269"/>
      <c r="C593" s="270"/>
      <c r="D593" s="241" t="s">
        <v>158</v>
      </c>
      <c r="E593" s="271" t="s">
        <v>1</v>
      </c>
      <c r="F593" s="272" t="s">
        <v>161</v>
      </c>
      <c r="G593" s="270"/>
      <c r="H593" s="273">
        <v>12</v>
      </c>
      <c r="I593" s="274"/>
      <c r="J593" s="270"/>
      <c r="K593" s="270"/>
      <c r="L593" s="275"/>
      <c r="M593" s="276"/>
      <c r="N593" s="277"/>
      <c r="O593" s="277"/>
      <c r="P593" s="277"/>
      <c r="Q593" s="277"/>
      <c r="R593" s="277"/>
      <c r="S593" s="277"/>
      <c r="T593" s="278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9" t="s">
        <v>158</v>
      </c>
      <c r="AU593" s="279" t="s">
        <v>91</v>
      </c>
      <c r="AV593" s="15" t="s">
        <v>153</v>
      </c>
      <c r="AW593" s="15" t="s">
        <v>39</v>
      </c>
      <c r="AX593" s="15" t="s">
        <v>87</v>
      </c>
      <c r="AY593" s="279" t="s">
        <v>145</v>
      </c>
    </row>
    <row r="594" s="2" customFormat="1" ht="24.15" customHeight="1">
      <c r="A594" s="40"/>
      <c r="B594" s="41"/>
      <c r="C594" s="228" t="s">
        <v>414</v>
      </c>
      <c r="D594" s="228" t="s">
        <v>148</v>
      </c>
      <c r="E594" s="229" t="s">
        <v>601</v>
      </c>
      <c r="F594" s="230" t="s">
        <v>602</v>
      </c>
      <c r="G594" s="231" t="s">
        <v>265</v>
      </c>
      <c r="H594" s="232">
        <v>8.2319999999999993</v>
      </c>
      <c r="I594" s="233"/>
      <c r="J594" s="234">
        <f>ROUND(I594*H594,2)</f>
        <v>0</v>
      </c>
      <c r="K594" s="230" t="s">
        <v>152</v>
      </c>
      <c r="L594" s="46"/>
      <c r="M594" s="235" t="s">
        <v>1</v>
      </c>
      <c r="N594" s="236" t="s">
        <v>48</v>
      </c>
      <c r="O594" s="93"/>
      <c r="P594" s="237">
        <f>O594*H594</f>
        <v>0</v>
      </c>
      <c r="Q594" s="237">
        <v>1.9312499999999999</v>
      </c>
      <c r="R594" s="237">
        <f>Q594*H594</f>
        <v>15.898049999999998</v>
      </c>
      <c r="S594" s="237">
        <v>0</v>
      </c>
      <c r="T594" s="238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9" t="s">
        <v>153</v>
      </c>
      <c r="AT594" s="239" t="s">
        <v>148</v>
      </c>
      <c r="AU594" s="239" t="s">
        <v>91</v>
      </c>
      <c r="AY594" s="18" t="s">
        <v>145</v>
      </c>
      <c r="BE594" s="240">
        <f>IF(N594="základní",J594,0)</f>
        <v>0</v>
      </c>
      <c r="BF594" s="240">
        <f>IF(N594="snížená",J594,0)</f>
        <v>0</v>
      </c>
      <c r="BG594" s="240">
        <f>IF(N594="zákl. přenesená",J594,0)</f>
        <v>0</v>
      </c>
      <c r="BH594" s="240">
        <f>IF(N594="sníž. přenesená",J594,0)</f>
        <v>0</v>
      </c>
      <c r="BI594" s="240">
        <f>IF(N594="nulová",J594,0)</f>
        <v>0</v>
      </c>
      <c r="BJ594" s="18" t="s">
        <v>87</v>
      </c>
      <c r="BK594" s="240">
        <f>ROUND(I594*H594,2)</f>
        <v>0</v>
      </c>
      <c r="BL594" s="18" t="s">
        <v>153</v>
      </c>
      <c r="BM594" s="239" t="s">
        <v>603</v>
      </c>
    </row>
    <row r="595" s="2" customFormat="1">
      <c r="A595" s="40"/>
      <c r="B595" s="41"/>
      <c r="C595" s="42"/>
      <c r="D595" s="241" t="s">
        <v>154</v>
      </c>
      <c r="E595" s="42"/>
      <c r="F595" s="242" t="s">
        <v>604</v>
      </c>
      <c r="G595" s="42"/>
      <c r="H595" s="42"/>
      <c r="I595" s="243"/>
      <c r="J595" s="42"/>
      <c r="K595" s="42"/>
      <c r="L595" s="46"/>
      <c r="M595" s="244"/>
      <c r="N595" s="245"/>
      <c r="O595" s="93"/>
      <c r="P595" s="93"/>
      <c r="Q595" s="93"/>
      <c r="R595" s="93"/>
      <c r="S595" s="93"/>
      <c r="T595" s="94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8" t="s">
        <v>154</v>
      </c>
      <c r="AU595" s="18" t="s">
        <v>91</v>
      </c>
    </row>
    <row r="596" s="2" customFormat="1">
      <c r="A596" s="40"/>
      <c r="B596" s="41"/>
      <c r="C596" s="42"/>
      <c r="D596" s="246" t="s">
        <v>156</v>
      </c>
      <c r="E596" s="42"/>
      <c r="F596" s="247" t="s">
        <v>605</v>
      </c>
      <c r="G596" s="42"/>
      <c r="H596" s="42"/>
      <c r="I596" s="243"/>
      <c r="J596" s="42"/>
      <c r="K596" s="42"/>
      <c r="L596" s="46"/>
      <c r="M596" s="244"/>
      <c r="N596" s="245"/>
      <c r="O596" s="93"/>
      <c r="P596" s="93"/>
      <c r="Q596" s="93"/>
      <c r="R596" s="93"/>
      <c r="S596" s="93"/>
      <c r="T596" s="94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8" t="s">
        <v>156</v>
      </c>
      <c r="AU596" s="18" t="s">
        <v>91</v>
      </c>
    </row>
    <row r="597" s="13" customFormat="1">
      <c r="A597" s="13"/>
      <c r="B597" s="248"/>
      <c r="C597" s="249"/>
      <c r="D597" s="241" t="s">
        <v>158</v>
      </c>
      <c r="E597" s="250" t="s">
        <v>1</v>
      </c>
      <c r="F597" s="251" t="s">
        <v>606</v>
      </c>
      <c r="G597" s="249"/>
      <c r="H597" s="250" t="s">
        <v>1</v>
      </c>
      <c r="I597" s="252"/>
      <c r="J597" s="249"/>
      <c r="K597" s="249"/>
      <c r="L597" s="253"/>
      <c r="M597" s="254"/>
      <c r="N597" s="255"/>
      <c r="O597" s="255"/>
      <c r="P597" s="255"/>
      <c r="Q597" s="255"/>
      <c r="R597" s="255"/>
      <c r="S597" s="255"/>
      <c r="T597" s="25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7" t="s">
        <v>158</v>
      </c>
      <c r="AU597" s="257" t="s">
        <v>91</v>
      </c>
      <c r="AV597" s="13" t="s">
        <v>87</v>
      </c>
      <c r="AW597" s="13" t="s">
        <v>39</v>
      </c>
      <c r="AX597" s="13" t="s">
        <v>83</v>
      </c>
      <c r="AY597" s="257" t="s">
        <v>145</v>
      </c>
    </row>
    <row r="598" s="14" customFormat="1">
      <c r="A598" s="14"/>
      <c r="B598" s="258"/>
      <c r="C598" s="259"/>
      <c r="D598" s="241" t="s">
        <v>158</v>
      </c>
      <c r="E598" s="260" t="s">
        <v>1</v>
      </c>
      <c r="F598" s="261" t="s">
        <v>607</v>
      </c>
      <c r="G598" s="259"/>
      <c r="H598" s="262">
        <v>8.2319999999999993</v>
      </c>
      <c r="I598" s="263"/>
      <c r="J598" s="259"/>
      <c r="K598" s="259"/>
      <c r="L598" s="264"/>
      <c r="M598" s="265"/>
      <c r="N598" s="266"/>
      <c r="O598" s="266"/>
      <c r="P598" s="266"/>
      <c r="Q598" s="266"/>
      <c r="R598" s="266"/>
      <c r="S598" s="266"/>
      <c r="T598" s="26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8" t="s">
        <v>158</v>
      </c>
      <c r="AU598" s="268" t="s">
        <v>91</v>
      </c>
      <c r="AV598" s="14" t="s">
        <v>91</v>
      </c>
      <c r="AW598" s="14" t="s">
        <v>39</v>
      </c>
      <c r="AX598" s="14" t="s">
        <v>83</v>
      </c>
      <c r="AY598" s="268" t="s">
        <v>145</v>
      </c>
    </row>
    <row r="599" s="15" customFormat="1">
      <c r="A599" s="15"/>
      <c r="B599" s="269"/>
      <c r="C599" s="270"/>
      <c r="D599" s="241" t="s">
        <v>158</v>
      </c>
      <c r="E599" s="271" t="s">
        <v>1</v>
      </c>
      <c r="F599" s="272" t="s">
        <v>161</v>
      </c>
      <c r="G599" s="270"/>
      <c r="H599" s="273">
        <v>8.2319999999999993</v>
      </c>
      <c r="I599" s="274"/>
      <c r="J599" s="270"/>
      <c r="K599" s="270"/>
      <c r="L599" s="275"/>
      <c r="M599" s="276"/>
      <c r="N599" s="277"/>
      <c r="O599" s="277"/>
      <c r="P599" s="277"/>
      <c r="Q599" s="277"/>
      <c r="R599" s="277"/>
      <c r="S599" s="277"/>
      <c r="T599" s="278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9" t="s">
        <v>158</v>
      </c>
      <c r="AU599" s="279" t="s">
        <v>91</v>
      </c>
      <c r="AV599" s="15" t="s">
        <v>153</v>
      </c>
      <c r="AW599" s="15" t="s">
        <v>39</v>
      </c>
      <c r="AX599" s="15" t="s">
        <v>87</v>
      </c>
      <c r="AY599" s="279" t="s">
        <v>145</v>
      </c>
    </row>
    <row r="600" s="12" customFormat="1" ht="22.8" customHeight="1">
      <c r="A600" s="12"/>
      <c r="B600" s="212"/>
      <c r="C600" s="213"/>
      <c r="D600" s="214" t="s">
        <v>82</v>
      </c>
      <c r="E600" s="226" t="s">
        <v>167</v>
      </c>
      <c r="F600" s="226" t="s">
        <v>608</v>
      </c>
      <c r="G600" s="213"/>
      <c r="H600" s="213"/>
      <c r="I600" s="216"/>
      <c r="J600" s="227">
        <f>BK600</f>
        <v>0</v>
      </c>
      <c r="K600" s="213"/>
      <c r="L600" s="218"/>
      <c r="M600" s="219"/>
      <c r="N600" s="220"/>
      <c r="O600" s="220"/>
      <c r="P600" s="221">
        <f>SUM(P601:P654)</f>
        <v>0</v>
      </c>
      <c r="Q600" s="220"/>
      <c r="R600" s="221">
        <f>SUM(R601:R654)</f>
        <v>40.820179539999991</v>
      </c>
      <c r="S600" s="220"/>
      <c r="T600" s="222">
        <f>SUM(T601:T654)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23" t="s">
        <v>87</v>
      </c>
      <c r="AT600" s="224" t="s">
        <v>82</v>
      </c>
      <c r="AU600" s="224" t="s">
        <v>87</v>
      </c>
      <c r="AY600" s="223" t="s">
        <v>145</v>
      </c>
      <c r="BK600" s="225">
        <f>SUM(BK601:BK654)</f>
        <v>0</v>
      </c>
    </row>
    <row r="601" s="2" customFormat="1" ht="16.5" customHeight="1">
      <c r="A601" s="40"/>
      <c r="B601" s="41"/>
      <c r="C601" s="228" t="s">
        <v>609</v>
      </c>
      <c r="D601" s="228" t="s">
        <v>148</v>
      </c>
      <c r="E601" s="229" t="s">
        <v>610</v>
      </c>
      <c r="F601" s="230" t="s">
        <v>611</v>
      </c>
      <c r="G601" s="231" t="s">
        <v>265</v>
      </c>
      <c r="H601" s="232">
        <v>9.8650000000000002</v>
      </c>
      <c r="I601" s="233"/>
      <c r="J601" s="234">
        <f>ROUND(I601*H601,2)</f>
        <v>0</v>
      </c>
      <c r="K601" s="230" t="s">
        <v>152</v>
      </c>
      <c r="L601" s="46"/>
      <c r="M601" s="235" t="s">
        <v>1</v>
      </c>
      <c r="N601" s="236" t="s">
        <v>48</v>
      </c>
      <c r="O601" s="93"/>
      <c r="P601" s="237">
        <f>O601*H601</f>
        <v>0</v>
      </c>
      <c r="Q601" s="237">
        <v>2.5020899999999999</v>
      </c>
      <c r="R601" s="237">
        <f>Q601*H601</f>
        <v>24.683117849999999</v>
      </c>
      <c r="S601" s="237">
        <v>0</v>
      </c>
      <c r="T601" s="238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39" t="s">
        <v>153</v>
      </c>
      <c r="AT601" s="239" t="s">
        <v>148</v>
      </c>
      <c r="AU601" s="239" t="s">
        <v>91</v>
      </c>
      <c r="AY601" s="18" t="s">
        <v>145</v>
      </c>
      <c r="BE601" s="240">
        <f>IF(N601="základní",J601,0)</f>
        <v>0</v>
      </c>
      <c r="BF601" s="240">
        <f>IF(N601="snížená",J601,0)</f>
        <v>0</v>
      </c>
      <c r="BG601" s="240">
        <f>IF(N601="zákl. přenesená",J601,0)</f>
        <v>0</v>
      </c>
      <c r="BH601" s="240">
        <f>IF(N601="sníž. přenesená",J601,0)</f>
        <v>0</v>
      </c>
      <c r="BI601" s="240">
        <f>IF(N601="nulová",J601,0)</f>
        <v>0</v>
      </c>
      <c r="BJ601" s="18" t="s">
        <v>87</v>
      </c>
      <c r="BK601" s="240">
        <f>ROUND(I601*H601,2)</f>
        <v>0</v>
      </c>
      <c r="BL601" s="18" t="s">
        <v>153</v>
      </c>
      <c r="BM601" s="239" t="s">
        <v>612</v>
      </c>
    </row>
    <row r="602" s="2" customFormat="1">
      <c r="A602" s="40"/>
      <c r="B602" s="41"/>
      <c r="C602" s="42"/>
      <c r="D602" s="241" t="s">
        <v>154</v>
      </c>
      <c r="E602" s="42"/>
      <c r="F602" s="242" t="s">
        <v>613</v>
      </c>
      <c r="G602" s="42"/>
      <c r="H602" s="42"/>
      <c r="I602" s="243"/>
      <c r="J602" s="42"/>
      <c r="K602" s="42"/>
      <c r="L602" s="46"/>
      <c r="M602" s="244"/>
      <c r="N602" s="245"/>
      <c r="O602" s="93"/>
      <c r="P602" s="93"/>
      <c r="Q602" s="93"/>
      <c r="R602" s="93"/>
      <c r="S602" s="93"/>
      <c r="T602" s="94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8" t="s">
        <v>154</v>
      </c>
      <c r="AU602" s="18" t="s">
        <v>91</v>
      </c>
    </row>
    <row r="603" s="2" customFormat="1">
      <c r="A603" s="40"/>
      <c r="B603" s="41"/>
      <c r="C603" s="42"/>
      <c r="D603" s="246" t="s">
        <v>156</v>
      </c>
      <c r="E603" s="42"/>
      <c r="F603" s="247" t="s">
        <v>614</v>
      </c>
      <c r="G603" s="42"/>
      <c r="H603" s="42"/>
      <c r="I603" s="243"/>
      <c r="J603" s="42"/>
      <c r="K603" s="42"/>
      <c r="L603" s="46"/>
      <c r="M603" s="244"/>
      <c r="N603" s="245"/>
      <c r="O603" s="93"/>
      <c r="P603" s="93"/>
      <c r="Q603" s="93"/>
      <c r="R603" s="93"/>
      <c r="S603" s="93"/>
      <c r="T603" s="94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8" t="s">
        <v>156</v>
      </c>
      <c r="AU603" s="18" t="s">
        <v>91</v>
      </c>
    </row>
    <row r="604" s="13" customFormat="1">
      <c r="A604" s="13"/>
      <c r="B604" s="248"/>
      <c r="C604" s="249"/>
      <c r="D604" s="241" t="s">
        <v>158</v>
      </c>
      <c r="E604" s="250" t="s">
        <v>1</v>
      </c>
      <c r="F604" s="251" t="s">
        <v>615</v>
      </c>
      <c r="G604" s="249"/>
      <c r="H604" s="250" t="s">
        <v>1</v>
      </c>
      <c r="I604" s="252"/>
      <c r="J604" s="249"/>
      <c r="K604" s="249"/>
      <c r="L604" s="253"/>
      <c r="M604" s="254"/>
      <c r="N604" s="255"/>
      <c r="O604" s="255"/>
      <c r="P604" s="255"/>
      <c r="Q604" s="255"/>
      <c r="R604" s="255"/>
      <c r="S604" s="255"/>
      <c r="T604" s="25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7" t="s">
        <v>158</v>
      </c>
      <c r="AU604" s="257" t="s">
        <v>91</v>
      </c>
      <c r="AV604" s="13" t="s">
        <v>87</v>
      </c>
      <c r="AW604" s="13" t="s">
        <v>39</v>
      </c>
      <c r="AX604" s="13" t="s">
        <v>83</v>
      </c>
      <c r="AY604" s="257" t="s">
        <v>145</v>
      </c>
    </row>
    <row r="605" s="14" customFormat="1">
      <c r="A605" s="14"/>
      <c r="B605" s="258"/>
      <c r="C605" s="259"/>
      <c r="D605" s="241" t="s">
        <v>158</v>
      </c>
      <c r="E605" s="260" t="s">
        <v>1</v>
      </c>
      <c r="F605" s="261" t="s">
        <v>616</v>
      </c>
      <c r="G605" s="259"/>
      <c r="H605" s="262">
        <v>9.8650000000000002</v>
      </c>
      <c r="I605" s="263"/>
      <c r="J605" s="259"/>
      <c r="K605" s="259"/>
      <c r="L605" s="264"/>
      <c r="M605" s="265"/>
      <c r="N605" s="266"/>
      <c r="O605" s="266"/>
      <c r="P605" s="266"/>
      <c r="Q605" s="266"/>
      <c r="R605" s="266"/>
      <c r="S605" s="266"/>
      <c r="T605" s="26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8" t="s">
        <v>158</v>
      </c>
      <c r="AU605" s="268" t="s">
        <v>91</v>
      </c>
      <c r="AV605" s="14" t="s">
        <v>91</v>
      </c>
      <c r="AW605" s="14" t="s">
        <v>39</v>
      </c>
      <c r="AX605" s="14" t="s">
        <v>83</v>
      </c>
      <c r="AY605" s="268" t="s">
        <v>145</v>
      </c>
    </row>
    <row r="606" s="15" customFormat="1">
      <c r="A606" s="15"/>
      <c r="B606" s="269"/>
      <c r="C606" s="270"/>
      <c r="D606" s="241" t="s">
        <v>158</v>
      </c>
      <c r="E606" s="271" t="s">
        <v>1</v>
      </c>
      <c r="F606" s="272" t="s">
        <v>161</v>
      </c>
      <c r="G606" s="270"/>
      <c r="H606" s="273">
        <v>9.8650000000000002</v>
      </c>
      <c r="I606" s="274"/>
      <c r="J606" s="270"/>
      <c r="K606" s="270"/>
      <c r="L606" s="275"/>
      <c r="M606" s="276"/>
      <c r="N606" s="277"/>
      <c r="O606" s="277"/>
      <c r="P606" s="277"/>
      <c r="Q606" s="277"/>
      <c r="R606" s="277"/>
      <c r="S606" s="277"/>
      <c r="T606" s="278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9" t="s">
        <v>158</v>
      </c>
      <c r="AU606" s="279" t="s">
        <v>91</v>
      </c>
      <c r="AV606" s="15" t="s">
        <v>153</v>
      </c>
      <c r="AW606" s="15" t="s">
        <v>39</v>
      </c>
      <c r="AX606" s="15" t="s">
        <v>87</v>
      </c>
      <c r="AY606" s="279" t="s">
        <v>145</v>
      </c>
    </row>
    <row r="607" s="2" customFormat="1" ht="16.5" customHeight="1">
      <c r="A607" s="40"/>
      <c r="B607" s="41"/>
      <c r="C607" s="228" t="s">
        <v>422</v>
      </c>
      <c r="D607" s="228" t="s">
        <v>148</v>
      </c>
      <c r="E607" s="229" t="s">
        <v>617</v>
      </c>
      <c r="F607" s="230" t="s">
        <v>618</v>
      </c>
      <c r="G607" s="231" t="s">
        <v>265</v>
      </c>
      <c r="H607" s="232">
        <v>5.1849999999999996</v>
      </c>
      <c r="I607" s="233"/>
      <c r="J607" s="234">
        <f>ROUND(I607*H607,2)</f>
        <v>0</v>
      </c>
      <c r="K607" s="230" t="s">
        <v>152</v>
      </c>
      <c r="L607" s="46"/>
      <c r="M607" s="235" t="s">
        <v>1</v>
      </c>
      <c r="N607" s="236" t="s">
        <v>48</v>
      </c>
      <c r="O607" s="93"/>
      <c r="P607" s="237">
        <f>O607*H607</f>
        <v>0</v>
      </c>
      <c r="Q607" s="237">
        <v>2.5020899999999999</v>
      </c>
      <c r="R607" s="237">
        <f>Q607*H607</f>
        <v>12.973336649999999</v>
      </c>
      <c r="S607" s="237">
        <v>0</v>
      </c>
      <c r="T607" s="238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39" t="s">
        <v>153</v>
      </c>
      <c r="AT607" s="239" t="s">
        <v>148</v>
      </c>
      <c r="AU607" s="239" t="s">
        <v>91</v>
      </c>
      <c r="AY607" s="18" t="s">
        <v>145</v>
      </c>
      <c r="BE607" s="240">
        <f>IF(N607="základní",J607,0)</f>
        <v>0</v>
      </c>
      <c r="BF607" s="240">
        <f>IF(N607="snížená",J607,0)</f>
        <v>0</v>
      </c>
      <c r="BG607" s="240">
        <f>IF(N607="zákl. přenesená",J607,0)</f>
        <v>0</v>
      </c>
      <c r="BH607" s="240">
        <f>IF(N607="sníž. přenesená",J607,0)</f>
        <v>0</v>
      </c>
      <c r="BI607" s="240">
        <f>IF(N607="nulová",J607,0)</f>
        <v>0</v>
      </c>
      <c r="BJ607" s="18" t="s">
        <v>87</v>
      </c>
      <c r="BK607" s="240">
        <f>ROUND(I607*H607,2)</f>
        <v>0</v>
      </c>
      <c r="BL607" s="18" t="s">
        <v>153</v>
      </c>
      <c r="BM607" s="239" t="s">
        <v>619</v>
      </c>
    </row>
    <row r="608" s="2" customFormat="1">
      <c r="A608" s="40"/>
      <c r="B608" s="41"/>
      <c r="C608" s="42"/>
      <c r="D608" s="241" t="s">
        <v>154</v>
      </c>
      <c r="E608" s="42"/>
      <c r="F608" s="242" t="s">
        <v>620</v>
      </c>
      <c r="G608" s="42"/>
      <c r="H608" s="42"/>
      <c r="I608" s="243"/>
      <c r="J608" s="42"/>
      <c r="K608" s="42"/>
      <c r="L608" s="46"/>
      <c r="M608" s="244"/>
      <c r="N608" s="245"/>
      <c r="O608" s="93"/>
      <c r="P608" s="93"/>
      <c r="Q608" s="93"/>
      <c r="R608" s="93"/>
      <c r="S608" s="93"/>
      <c r="T608" s="94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8" t="s">
        <v>154</v>
      </c>
      <c r="AU608" s="18" t="s">
        <v>91</v>
      </c>
    </row>
    <row r="609" s="2" customFormat="1">
      <c r="A609" s="40"/>
      <c r="B609" s="41"/>
      <c r="C609" s="42"/>
      <c r="D609" s="246" t="s">
        <v>156</v>
      </c>
      <c r="E609" s="42"/>
      <c r="F609" s="247" t="s">
        <v>621</v>
      </c>
      <c r="G609" s="42"/>
      <c r="H609" s="42"/>
      <c r="I609" s="243"/>
      <c r="J609" s="42"/>
      <c r="K609" s="42"/>
      <c r="L609" s="46"/>
      <c r="M609" s="244"/>
      <c r="N609" s="245"/>
      <c r="O609" s="93"/>
      <c r="P609" s="93"/>
      <c r="Q609" s="93"/>
      <c r="R609" s="93"/>
      <c r="S609" s="93"/>
      <c r="T609" s="94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8" t="s">
        <v>156</v>
      </c>
      <c r="AU609" s="18" t="s">
        <v>91</v>
      </c>
    </row>
    <row r="610" s="13" customFormat="1">
      <c r="A610" s="13"/>
      <c r="B610" s="248"/>
      <c r="C610" s="249"/>
      <c r="D610" s="241" t="s">
        <v>158</v>
      </c>
      <c r="E610" s="250" t="s">
        <v>1</v>
      </c>
      <c r="F610" s="251" t="s">
        <v>622</v>
      </c>
      <c r="G610" s="249"/>
      <c r="H610" s="250" t="s">
        <v>1</v>
      </c>
      <c r="I610" s="252"/>
      <c r="J610" s="249"/>
      <c r="K610" s="249"/>
      <c r="L610" s="253"/>
      <c r="M610" s="254"/>
      <c r="N610" s="255"/>
      <c r="O610" s="255"/>
      <c r="P610" s="255"/>
      <c r="Q610" s="255"/>
      <c r="R610" s="255"/>
      <c r="S610" s="255"/>
      <c r="T610" s="25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7" t="s">
        <v>158</v>
      </c>
      <c r="AU610" s="257" t="s">
        <v>91</v>
      </c>
      <c r="AV610" s="13" t="s">
        <v>87</v>
      </c>
      <c r="AW610" s="13" t="s">
        <v>39</v>
      </c>
      <c r="AX610" s="13" t="s">
        <v>83</v>
      </c>
      <c r="AY610" s="257" t="s">
        <v>145</v>
      </c>
    </row>
    <row r="611" s="14" customFormat="1">
      <c r="A611" s="14"/>
      <c r="B611" s="258"/>
      <c r="C611" s="259"/>
      <c r="D611" s="241" t="s">
        <v>158</v>
      </c>
      <c r="E611" s="260" t="s">
        <v>1</v>
      </c>
      <c r="F611" s="261" t="s">
        <v>623</v>
      </c>
      <c r="G611" s="259"/>
      <c r="H611" s="262">
        <v>5.1849999999999996</v>
      </c>
      <c r="I611" s="263"/>
      <c r="J611" s="259"/>
      <c r="K611" s="259"/>
      <c r="L611" s="264"/>
      <c r="M611" s="265"/>
      <c r="N611" s="266"/>
      <c r="O611" s="266"/>
      <c r="P611" s="266"/>
      <c r="Q611" s="266"/>
      <c r="R611" s="266"/>
      <c r="S611" s="266"/>
      <c r="T611" s="26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8" t="s">
        <v>158</v>
      </c>
      <c r="AU611" s="268" t="s">
        <v>91</v>
      </c>
      <c r="AV611" s="14" t="s">
        <v>91</v>
      </c>
      <c r="AW611" s="14" t="s">
        <v>39</v>
      </c>
      <c r="AX611" s="14" t="s">
        <v>83</v>
      </c>
      <c r="AY611" s="268" t="s">
        <v>145</v>
      </c>
    </row>
    <row r="612" s="15" customFormat="1">
      <c r="A612" s="15"/>
      <c r="B612" s="269"/>
      <c r="C612" s="270"/>
      <c r="D612" s="241" t="s">
        <v>158</v>
      </c>
      <c r="E612" s="271" t="s">
        <v>1</v>
      </c>
      <c r="F612" s="272" t="s">
        <v>161</v>
      </c>
      <c r="G612" s="270"/>
      <c r="H612" s="273">
        <v>5.1849999999999996</v>
      </c>
      <c r="I612" s="274"/>
      <c r="J612" s="270"/>
      <c r="K612" s="270"/>
      <c r="L612" s="275"/>
      <c r="M612" s="276"/>
      <c r="N612" s="277"/>
      <c r="O612" s="277"/>
      <c r="P612" s="277"/>
      <c r="Q612" s="277"/>
      <c r="R612" s="277"/>
      <c r="S612" s="277"/>
      <c r="T612" s="278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9" t="s">
        <v>158</v>
      </c>
      <c r="AU612" s="279" t="s">
        <v>91</v>
      </c>
      <c r="AV612" s="15" t="s">
        <v>153</v>
      </c>
      <c r="AW612" s="15" t="s">
        <v>39</v>
      </c>
      <c r="AX612" s="15" t="s">
        <v>87</v>
      </c>
      <c r="AY612" s="279" t="s">
        <v>145</v>
      </c>
    </row>
    <row r="613" s="2" customFormat="1" ht="24.15" customHeight="1">
      <c r="A613" s="40"/>
      <c r="B613" s="41"/>
      <c r="C613" s="228" t="s">
        <v>624</v>
      </c>
      <c r="D613" s="228" t="s">
        <v>148</v>
      </c>
      <c r="E613" s="229" t="s">
        <v>625</v>
      </c>
      <c r="F613" s="230" t="s">
        <v>626</v>
      </c>
      <c r="G613" s="231" t="s">
        <v>207</v>
      </c>
      <c r="H613" s="232">
        <v>12.01</v>
      </c>
      <c r="I613" s="233"/>
      <c r="J613" s="234">
        <f>ROUND(I613*H613,2)</f>
        <v>0</v>
      </c>
      <c r="K613" s="230" t="s">
        <v>152</v>
      </c>
      <c r="L613" s="46"/>
      <c r="M613" s="235" t="s">
        <v>1</v>
      </c>
      <c r="N613" s="236" t="s">
        <v>48</v>
      </c>
      <c r="O613" s="93"/>
      <c r="P613" s="237">
        <f>O613*H613</f>
        <v>0</v>
      </c>
      <c r="Q613" s="237">
        <v>0.00181</v>
      </c>
      <c r="R613" s="237">
        <f>Q613*H613</f>
        <v>0.0217381</v>
      </c>
      <c r="S613" s="237">
        <v>0</v>
      </c>
      <c r="T613" s="238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39" t="s">
        <v>153</v>
      </c>
      <c r="AT613" s="239" t="s">
        <v>148</v>
      </c>
      <c r="AU613" s="239" t="s">
        <v>91</v>
      </c>
      <c r="AY613" s="18" t="s">
        <v>145</v>
      </c>
      <c r="BE613" s="240">
        <f>IF(N613="základní",J613,0)</f>
        <v>0</v>
      </c>
      <c r="BF613" s="240">
        <f>IF(N613="snížená",J613,0)</f>
        <v>0</v>
      </c>
      <c r="BG613" s="240">
        <f>IF(N613="zákl. přenesená",J613,0)</f>
        <v>0</v>
      </c>
      <c r="BH613" s="240">
        <f>IF(N613="sníž. přenesená",J613,0)</f>
        <v>0</v>
      </c>
      <c r="BI613" s="240">
        <f>IF(N613="nulová",J613,0)</f>
        <v>0</v>
      </c>
      <c r="BJ613" s="18" t="s">
        <v>87</v>
      </c>
      <c r="BK613" s="240">
        <f>ROUND(I613*H613,2)</f>
        <v>0</v>
      </c>
      <c r="BL613" s="18" t="s">
        <v>153</v>
      </c>
      <c r="BM613" s="239" t="s">
        <v>627</v>
      </c>
    </row>
    <row r="614" s="2" customFormat="1">
      <c r="A614" s="40"/>
      <c r="B614" s="41"/>
      <c r="C614" s="42"/>
      <c r="D614" s="241" t="s">
        <v>154</v>
      </c>
      <c r="E614" s="42"/>
      <c r="F614" s="242" t="s">
        <v>628</v>
      </c>
      <c r="G614" s="42"/>
      <c r="H614" s="42"/>
      <c r="I614" s="243"/>
      <c r="J614" s="42"/>
      <c r="K614" s="42"/>
      <c r="L614" s="46"/>
      <c r="M614" s="244"/>
      <c r="N614" s="245"/>
      <c r="O614" s="93"/>
      <c r="P614" s="93"/>
      <c r="Q614" s="93"/>
      <c r="R614" s="93"/>
      <c r="S614" s="93"/>
      <c r="T614" s="94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8" t="s">
        <v>154</v>
      </c>
      <c r="AU614" s="18" t="s">
        <v>91</v>
      </c>
    </row>
    <row r="615" s="2" customFormat="1">
      <c r="A615" s="40"/>
      <c r="B615" s="41"/>
      <c r="C615" s="42"/>
      <c r="D615" s="246" t="s">
        <v>156</v>
      </c>
      <c r="E615" s="42"/>
      <c r="F615" s="247" t="s">
        <v>629</v>
      </c>
      <c r="G615" s="42"/>
      <c r="H615" s="42"/>
      <c r="I615" s="243"/>
      <c r="J615" s="42"/>
      <c r="K615" s="42"/>
      <c r="L615" s="46"/>
      <c r="M615" s="244"/>
      <c r="N615" s="245"/>
      <c r="O615" s="93"/>
      <c r="P615" s="93"/>
      <c r="Q615" s="93"/>
      <c r="R615" s="93"/>
      <c r="S615" s="93"/>
      <c r="T615" s="94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8" t="s">
        <v>156</v>
      </c>
      <c r="AU615" s="18" t="s">
        <v>91</v>
      </c>
    </row>
    <row r="616" s="13" customFormat="1">
      <c r="A616" s="13"/>
      <c r="B616" s="248"/>
      <c r="C616" s="249"/>
      <c r="D616" s="241" t="s">
        <v>158</v>
      </c>
      <c r="E616" s="250" t="s">
        <v>1</v>
      </c>
      <c r="F616" s="251" t="s">
        <v>615</v>
      </c>
      <c r="G616" s="249"/>
      <c r="H616" s="250" t="s">
        <v>1</v>
      </c>
      <c r="I616" s="252"/>
      <c r="J616" s="249"/>
      <c r="K616" s="249"/>
      <c r="L616" s="253"/>
      <c r="M616" s="254"/>
      <c r="N616" s="255"/>
      <c r="O616" s="255"/>
      <c r="P616" s="255"/>
      <c r="Q616" s="255"/>
      <c r="R616" s="255"/>
      <c r="S616" s="255"/>
      <c r="T616" s="25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7" t="s">
        <v>158</v>
      </c>
      <c r="AU616" s="257" t="s">
        <v>91</v>
      </c>
      <c r="AV616" s="13" t="s">
        <v>87</v>
      </c>
      <c r="AW616" s="13" t="s">
        <v>39</v>
      </c>
      <c r="AX616" s="13" t="s">
        <v>83</v>
      </c>
      <c r="AY616" s="257" t="s">
        <v>145</v>
      </c>
    </row>
    <row r="617" s="14" customFormat="1">
      <c r="A617" s="14"/>
      <c r="B617" s="258"/>
      <c r="C617" s="259"/>
      <c r="D617" s="241" t="s">
        <v>158</v>
      </c>
      <c r="E617" s="260" t="s">
        <v>1</v>
      </c>
      <c r="F617" s="261" t="s">
        <v>630</v>
      </c>
      <c r="G617" s="259"/>
      <c r="H617" s="262">
        <v>12.01</v>
      </c>
      <c r="I617" s="263"/>
      <c r="J617" s="259"/>
      <c r="K617" s="259"/>
      <c r="L617" s="264"/>
      <c r="M617" s="265"/>
      <c r="N617" s="266"/>
      <c r="O617" s="266"/>
      <c r="P617" s="266"/>
      <c r="Q617" s="266"/>
      <c r="R617" s="266"/>
      <c r="S617" s="266"/>
      <c r="T617" s="26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8" t="s">
        <v>158</v>
      </c>
      <c r="AU617" s="268" t="s">
        <v>91</v>
      </c>
      <c r="AV617" s="14" t="s">
        <v>91</v>
      </c>
      <c r="AW617" s="14" t="s">
        <v>39</v>
      </c>
      <c r="AX617" s="14" t="s">
        <v>83</v>
      </c>
      <c r="AY617" s="268" t="s">
        <v>145</v>
      </c>
    </row>
    <row r="618" s="15" customFormat="1">
      <c r="A618" s="15"/>
      <c r="B618" s="269"/>
      <c r="C618" s="270"/>
      <c r="D618" s="241" t="s">
        <v>158</v>
      </c>
      <c r="E618" s="271" t="s">
        <v>1</v>
      </c>
      <c r="F618" s="272" t="s">
        <v>161</v>
      </c>
      <c r="G618" s="270"/>
      <c r="H618" s="273">
        <v>12.01</v>
      </c>
      <c r="I618" s="274"/>
      <c r="J618" s="270"/>
      <c r="K618" s="270"/>
      <c r="L618" s="275"/>
      <c r="M618" s="276"/>
      <c r="N618" s="277"/>
      <c r="O618" s="277"/>
      <c r="P618" s="277"/>
      <c r="Q618" s="277"/>
      <c r="R618" s="277"/>
      <c r="S618" s="277"/>
      <c r="T618" s="278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9" t="s">
        <v>158</v>
      </c>
      <c r="AU618" s="279" t="s">
        <v>91</v>
      </c>
      <c r="AV618" s="15" t="s">
        <v>153</v>
      </c>
      <c r="AW618" s="15" t="s">
        <v>39</v>
      </c>
      <c r="AX618" s="15" t="s">
        <v>87</v>
      </c>
      <c r="AY618" s="279" t="s">
        <v>145</v>
      </c>
    </row>
    <row r="619" s="2" customFormat="1" ht="24.15" customHeight="1">
      <c r="A619" s="40"/>
      <c r="B619" s="41"/>
      <c r="C619" s="228" t="s">
        <v>427</v>
      </c>
      <c r="D619" s="228" t="s">
        <v>148</v>
      </c>
      <c r="E619" s="229" t="s">
        <v>631</v>
      </c>
      <c r="F619" s="230" t="s">
        <v>632</v>
      </c>
      <c r="G619" s="231" t="s">
        <v>207</v>
      </c>
      <c r="H619" s="232">
        <v>12.01</v>
      </c>
      <c r="I619" s="233"/>
      <c r="J619" s="234">
        <f>ROUND(I619*H619,2)</f>
        <v>0</v>
      </c>
      <c r="K619" s="230" t="s">
        <v>152</v>
      </c>
      <c r="L619" s="46"/>
      <c r="M619" s="235" t="s">
        <v>1</v>
      </c>
      <c r="N619" s="236" t="s">
        <v>48</v>
      </c>
      <c r="O619" s="93"/>
      <c r="P619" s="237">
        <f>O619*H619</f>
        <v>0</v>
      </c>
      <c r="Q619" s="237">
        <v>0.00182</v>
      </c>
      <c r="R619" s="237">
        <f>Q619*H619</f>
        <v>0.021858200000000001</v>
      </c>
      <c r="S619" s="237">
        <v>0</v>
      </c>
      <c r="T619" s="238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39" t="s">
        <v>153</v>
      </c>
      <c r="AT619" s="239" t="s">
        <v>148</v>
      </c>
      <c r="AU619" s="239" t="s">
        <v>91</v>
      </c>
      <c r="AY619" s="18" t="s">
        <v>145</v>
      </c>
      <c r="BE619" s="240">
        <f>IF(N619="základní",J619,0)</f>
        <v>0</v>
      </c>
      <c r="BF619" s="240">
        <f>IF(N619="snížená",J619,0)</f>
        <v>0</v>
      </c>
      <c r="BG619" s="240">
        <f>IF(N619="zákl. přenesená",J619,0)</f>
        <v>0</v>
      </c>
      <c r="BH619" s="240">
        <f>IF(N619="sníž. přenesená",J619,0)</f>
        <v>0</v>
      </c>
      <c r="BI619" s="240">
        <f>IF(N619="nulová",J619,0)</f>
        <v>0</v>
      </c>
      <c r="BJ619" s="18" t="s">
        <v>87</v>
      </c>
      <c r="BK619" s="240">
        <f>ROUND(I619*H619,2)</f>
        <v>0</v>
      </c>
      <c r="BL619" s="18" t="s">
        <v>153</v>
      </c>
      <c r="BM619" s="239" t="s">
        <v>633</v>
      </c>
    </row>
    <row r="620" s="2" customFormat="1">
      <c r="A620" s="40"/>
      <c r="B620" s="41"/>
      <c r="C620" s="42"/>
      <c r="D620" s="241" t="s">
        <v>154</v>
      </c>
      <c r="E620" s="42"/>
      <c r="F620" s="242" t="s">
        <v>634</v>
      </c>
      <c r="G620" s="42"/>
      <c r="H620" s="42"/>
      <c r="I620" s="243"/>
      <c r="J620" s="42"/>
      <c r="K620" s="42"/>
      <c r="L620" s="46"/>
      <c r="M620" s="244"/>
      <c r="N620" s="245"/>
      <c r="O620" s="93"/>
      <c r="P620" s="93"/>
      <c r="Q620" s="93"/>
      <c r="R620" s="93"/>
      <c r="S620" s="93"/>
      <c r="T620" s="94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8" t="s">
        <v>154</v>
      </c>
      <c r="AU620" s="18" t="s">
        <v>91</v>
      </c>
    </row>
    <row r="621" s="2" customFormat="1">
      <c r="A621" s="40"/>
      <c r="B621" s="41"/>
      <c r="C621" s="42"/>
      <c r="D621" s="246" t="s">
        <v>156</v>
      </c>
      <c r="E621" s="42"/>
      <c r="F621" s="247" t="s">
        <v>635</v>
      </c>
      <c r="G621" s="42"/>
      <c r="H621" s="42"/>
      <c r="I621" s="243"/>
      <c r="J621" s="42"/>
      <c r="K621" s="42"/>
      <c r="L621" s="46"/>
      <c r="M621" s="244"/>
      <c r="N621" s="245"/>
      <c r="O621" s="93"/>
      <c r="P621" s="93"/>
      <c r="Q621" s="93"/>
      <c r="R621" s="93"/>
      <c r="S621" s="93"/>
      <c r="T621" s="94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8" t="s">
        <v>156</v>
      </c>
      <c r="AU621" s="18" t="s">
        <v>91</v>
      </c>
    </row>
    <row r="622" s="13" customFormat="1">
      <c r="A622" s="13"/>
      <c r="B622" s="248"/>
      <c r="C622" s="249"/>
      <c r="D622" s="241" t="s">
        <v>158</v>
      </c>
      <c r="E622" s="250" t="s">
        <v>1</v>
      </c>
      <c r="F622" s="251" t="s">
        <v>615</v>
      </c>
      <c r="G622" s="249"/>
      <c r="H622" s="250" t="s">
        <v>1</v>
      </c>
      <c r="I622" s="252"/>
      <c r="J622" s="249"/>
      <c r="K622" s="249"/>
      <c r="L622" s="253"/>
      <c r="M622" s="254"/>
      <c r="N622" s="255"/>
      <c r="O622" s="255"/>
      <c r="P622" s="255"/>
      <c r="Q622" s="255"/>
      <c r="R622" s="255"/>
      <c r="S622" s="255"/>
      <c r="T622" s="25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7" t="s">
        <v>158</v>
      </c>
      <c r="AU622" s="257" t="s">
        <v>91</v>
      </c>
      <c r="AV622" s="13" t="s">
        <v>87</v>
      </c>
      <c r="AW622" s="13" t="s">
        <v>39</v>
      </c>
      <c r="AX622" s="13" t="s">
        <v>83</v>
      </c>
      <c r="AY622" s="257" t="s">
        <v>145</v>
      </c>
    </row>
    <row r="623" s="14" customFormat="1">
      <c r="A623" s="14"/>
      <c r="B623" s="258"/>
      <c r="C623" s="259"/>
      <c r="D623" s="241" t="s">
        <v>158</v>
      </c>
      <c r="E623" s="260" t="s">
        <v>1</v>
      </c>
      <c r="F623" s="261" t="s">
        <v>630</v>
      </c>
      <c r="G623" s="259"/>
      <c r="H623" s="262">
        <v>12.01</v>
      </c>
      <c r="I623" s="263"/>
      <c r="J623" s="259"/>
      <c r="K623" s="259"/>
      <c r="L623" s="264"/>
      <c r="M623" s="265"/>
      <c r="N623" s="266"/>
      <c r="O623" s="266"/>
      <c r="P623" s="266"/>
      <c r="Q623" s="266"/>
      <c r="R623" s="266"/>
      <c r="S623" s="266"/>
      <c r="T623" s="26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8" t="s">
        <v>158</v>
      </c>
      <c r="AU623" s="268" t="s">
        <v>91</v>
      </c>
      <c r="AV623" s="14" t="s">
        <v>91</v>
      </c>
      <c r="AW623" s="14" t="s">
        <v>39</v>
      </c>
      <c r="AX623" s="14" t="s">
        <v>83</v>
      </c>
      <c r="AY623" s="268" t="s">
        <v>145</v>
      </c>
    </row>
    <row r="624" s="15" customFormat="1">
      <c r="A624" s="15"/>
      <c r="B624" s="269"/>
      <c r="C624" s="270"/>
      <c r="D624" s="241" t="s">
        <v>158</v>
      </c>
      <c r="E624" s="271" t="s">
        <v>1</v>
      </c>
      <c r="F624" s="272" t="s">
        <v>161</v>
      </c>
      <c r="G624" s="270"/>
      <c r="H624" s="273">
        <v>12.01</v>
      </c>
      <c r="I624" s="274"/>
      <c r="J624" s="270"/>
      <c r="K624" s="270"/>
      <c r="L624" s="275"/>
      <c r="M624" s="276"/>
      <c r="N624" s="277"/>
      <c r="O624" s="277"/>
      <c r="P624" s="277"/>
      <c r="Q624" s="277"/>
      <c r="R624" s="277"/>
      <c r="S624" s="277"/>
      <c r="T624" s="278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9" t="s">
        <v>158</v>
      </c>
      <c r="AU624" s="279" t="s">
        <v>91</v>
      </c>
      <c r="AV624" s="15" t="s">
        <v>153</v>
      </c>
      <c r="AW624" s="15" t="s">
        <v>39</v>
      </c>
      <c r="AX624" s="15" t="s">
        <v>87</v>
      </c>
      <c r="AY624" s="279" t="s">
        <v>145</v>
      </c>
    </row>
    <row r="625" s="2" customFormat="1" ht="33" customHeight="1">
      <c r="A625" s="40"/>
      <c r="B625" s="41"/>
      <c r="C625" s="228" t="s">
        <v>636</v>
      </c>
      <c r="D625" s="228" t="s">
        <v>148</v>
      </c>
      <c r="E625" s="229" t="s">
        <v>637</v>
      </c>
      <c r="F625" s="230" t="s">
        <v>638</v>
      </c>
      <c r="G625" s="231" t="s">
        <v>207</v>
      </c>
      <c r="H625" s="232">
        <v>49.164999999999999</v>
      </c>
      <c r="I625" s="233"/>
      <c r="J625" s="234">
        <f>ROUND(I625*H625,2)</f>
        <v>0</v>
      </c>
      <c r="K625" s="230" t="s">
        <v>152</v>
      </c>
      <c r="L625" s="46"/>
      <c r="M625" s="235" t="s">
        <v>1</v>
      </c>
      <c r="N625" s="236" t="s">
        <v>48</v>
      </c>
      <c r="O625" s="93"/>
      <c r="P625" s="237">
        <f>O625*H625</f>
        <v>0</v>
      </c>
      <c r="Q625" s="237">
        <v>0.00132</v>
      </c>
      <c r="R625" s="237">
        <f>Q625*H625</f>
        <v>0.064897799999999992</v>
      </c>
      <c r="S625" s="237">
        <v>0</v>
      </c>
      <c r="T625" s="238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39" t="s">
        <v>153</v>
      </c>
      <c r="AT625" s="239" t="s">
        <v>148</v>
      </c>
      <c r="AU625" s="239" t="s">
        <v>91</v>
      </c>
      <c r="AY625" s="18" t="s">
        <v>145</v>
      </c>
      <c r="BE625" s="240">
        <f>IF(N625="základní",J625,0)</f>
        <v>0</v>
      </c>
      <c r="BF625" s="240">
        <f>IF(N625="snížená",J625,0)</f>
        <v>0</v>
      </c>
      <c r="BG625" s="240">
        <f>IF(N625="zákl. přenesená",J625,0)</f>
        <v>0</v>
      </c>
      <c r="BH625" s="240">
        <f>IF(N625="sníž. přenesená",J625,0)</f>
        <v>0</v>
      </c>
      <c r="BI625" s="240">
        <f>IF(N625="nulová",J625,0)</f>
        <v>0</v>
      </c>
      <c r="BJ625" s="18" t="s">
        <v>87</v>
      </c>
      <c r="BK625" s="240">
        <f>ROUND(I625*H625,2)</f>
        <v>0</v>
      </c>
      <c r="BL625" s="18" t="s">
        <v>153</v>
      </c>
      <c r="BM625" s="239" t="s">
        <v>639</v>
      </c>
    </row>
    <row r="626" s="2" customFormat="1">
      <c r="A626" s="40"/>
      <c r="B626" s="41"/>
      <c r="C626" s="42"/>
      <c r="D626" s="241" t="s">
        <v>154</v>
      </c>
      <c r="E626" s="42"/>
      <c r="F626" s="242" t="s">
        <v>640</v>
      </c>
      <c r="G626" s="42"/>
      <c r="H626" s="42"/>
      <c r="I626" s="243"/>
      <c r="J626" s="42"/>
      <c r="K626" s="42"/>
      <c r="L626" s="46"/>
      <c r="M626" s="244"/>
      <c r="N626" s="245"/>
      <c r="O626" s="93"/>
      <c r="P626" s="93"/>
      <c r="Q626" s="93"/>
      <c r="R626" s="93"/>
      <c r="S626" s="93"/>
      <c r="T626" s="94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8" t="s">
        <v>154</v>
      </c>
      <c r="AU626" s="18" t="s">
        <v>91</v>
      </c>
    </row>
    <row r="627" s="2" customFormat="1">
      <c r="A627" s="40"/>
      <c r="B627" s="41"/>
      <c r="C627" s="42"/>
      <c r="D627" s="246" t="s">
        <v>156</v>
      </c>
      <c r="E627" s="42"/>
      <c r="F627" s="247" t="s">
        <v>641</v>
      </c>
      <c r="G627" s="42"/>
      <c r="H627" s="42"/>
      <c r="I627" s="243"/>
      <c r="J627" s="42"/>
      <c r="K627" s="42"/>
      <c r="L627" s="46"/>
      <c r="M627" s="244"/>
      <c r="N627" s="245"/>
      <c r="O627" s="93"/>
      <c r="P627" s="93"/>
      <c r="Q627" s="93"/>
      <c r="R627" s="93"/>
      <c r="S627" s="93"/>
      <c r="T627" s="94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8" t="s">
        <v>156</v>
      </c>
      <c r="AU627" s="18" t="s">
        <v>91</v>
      </c>
    </row>
    <row r="628" s="13" customFormat="1">
      <c r="A628" s="13"/>
      <c r="B628" s="248"/>
      <c r="C628" s="249"/>
      <c r="D628" s="241" t="s">
        <v>158</v>
      </c>
      <c r="E628" s="250" t="s">
        <v>1</v>
      </c>
      <c r="F628" s="251" t="s">
        <v>622</v>
      </c>
      <c r="G628" s="249"/>
      <c r="H628" s="250" t="s">
        <v>1</v>
      </c>
      <c r="I628" s="252"/>
      <c r="J628" s="249"/>
      <c r="K628" s="249"/>
      <c r="L628" s="253"/>
      <c r="M628" s="254"/>
      <c r="N628" s="255"/>
      <c r="O628" s="255"/>
      <c r="P628" s="255"/>
      <c r="Q628" s="255"/>
      <c r="R628" s="255"/>
      <c r="S628" s="255"/>
      <c r="T628" s="25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7" t="s">
        <v>158</v>
      </c>
      <c r="AU628" s="257" t="s">
        <v>91</v>
      </c>
      <c r="AV628" s="13" t="s">
        <v>87</v>
      </c>
      <c r="AW628" s="13" t="s">
        <v>39</v>
      </c>
      <c r="AX628" s="13" t="s">
        <v>83</v>
      </c>
      <c r="AY628" s="257" t="s">
        <v>145</v>
      </c>
    </row>
    <row r="629" s="14" customFormat="1">
      <c r="A629" s="14"/>
      <c r="B629" s="258"/>
      <c r="C629" s="259"/>
      <c r="D629" s="241" t="s">
        <v>158</v>
      </c>
      <c r="E629" s="260" t="s">
        <v>1</v>
      </c>
      <c r="F629" s="261" t="s">
        <v>642</v>
      </c>
      <c r="G629" s="259"/>
      <c r="H629" s="262">
        <v>9.0250000000000004</v>
      </c>
      <c r="I629" s="263"/>
      <c r="J629" s="259"/>
      <c r="K629" s="259"/>
      <c r="L629" s="264"/>
      <c r="M629" s="265"/>
      <c r="N629" s="266"/>
      <c r="O629" s="266"/>
      <c r="P629" s="266"/>
      <c r="Q629" s="266"/>
      <c r="R629" s="266"/>
      <c r="S629" s="266"/>
      <c r="T629" s="267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8" t="s">
        <v>158</v>
      </c>
      <c r="AU629" s="268" t="s">
        <v>91</v>
      </c>
      <c r="AV629" s="14" t="s">
        <v>91</v>
      </c>
      <c r="AW629" s="14" t="s">
        <v>39</v>
      </c>
      <c r="AX629" s="14" t="s">
        <v>83</v>
      </c>
      <c r="AY629" s="268" t="s">
        <v>145</v>
      </c>
    </row>
    <row r="630" s="14" customFormat="1">
      <c r="A630" s="14"/>
      <c r="B630" s="258"/>
      <c r="C630" s="259"/>
      <c r="D630" s="241" t="s">
        <v>158</v>
      </c>
      <c r="E630" s="260" t="s">
        <v>1</v>
      </c>
      <c r="F630" s="261" t="s">
        <v>643</v>
      </c>
      <c r="G630" s="259"/>
      <c r="H630" s="262">
        <v>9.1839999999999993</v>
      </c>
      <c r="I630" s="263"/>
      <c r="J630" s="259"/>
      <c r="K630" s="259"/>
      <c r="L630" s="264"/>
      <c r="M630" s="265"/>
      <c r="N630" s="266"/>
      <c r="O630" s="266"/>
      <c r="P630" s="266"/>
      <c r="Q630" s="266"/>
      <c r="R630" s="266"/>
      <c r="S630" s="266"/>
      <c r="T630" s="26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8" t="s">
        <v>158</v>
      </c>
      <c r="AU630" s="268" t="s">
        <v>91</v>
      </c>
      <c r="AV630" s="14" t="s">
        <v>91</v>
      </c>
      <c r="AW630" s="14" t="s">
        <v>39</v>
      </c>
      <c r="AX630" s="14" t="s">
        <v>83</v>
      </c>
      <c r="AY630" s="268" t="s">
        <v>145</v>
      </c>
    </row>
    <row r="631" s="14" customFormat="1">
      <c r="A631" s="14"/>
      <c r="B631" s="258"/>
      <c r="C631" s="259"/>
      <c r="D631" s="241" t="s">
        <v>158</v>
      </c>
      <c r="E631" s="260" t="s">
        <v>1</v>
      </c>
      <c r="F631" s="261" t="s">
        <v>644</v>
      </c>
      <c r="G631" s="259"/>
      <c r="H631" s="262">
        <v>15.698</v>
      </c>
      <c r="I631" s="263"/>
      <c r="J631" s="259"/>
      <c r="K631" s="259"/>
      <c r="L631" s="264"/>
      <c r="M631" s="265"/>
      <c r="N631" s="266"/>
      <c r="O631" s="266"/>
      <c r="P631" s="266"/>
      <c r="Q631" s="266"/>
      <c r="R631" s="266"/>
      <c r="S631" s="266"/>
      <c r="T631" s="26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8" t="s">
        <v>158</v>
      </c>
      <c r="AU631" s="268" t="s">
        <v>91</v>
      </c>
      <c r="AV631" s="14" t="s">
        <v>91</v>
      </c>
      <c r="AW631" s="14" t="s">
        <v>39</v>
      </c>
      <c r="AX631" s="14" t="s">
        <v>83</v>
      </c>
      <c r="AY631" s="268" t="s">
        <v>145</v>
      </c>
    </row>
    <row r="632" s="14" customFormat="1">
      <c r="A632" s="14"/>
      <c r="B632" s="258"/>
      <c r="C632" s="259"/>
      <c r="D632" s="241" t="s">
        <v>158</v>
      </c>
      <c r="E632" s="260" t="s">
        <v>1</v>
      </c>
      <c r="F632" s="261" t="s">
        <v>645</v>
      </c>
      <c r="G632" s="259"/>
      <c r="H632" s="262">
        <v>15.257999999999999</v>
      </c>
      <c r="I632" s="263"/>
      <c r="J632" s="259"/>
      <c r="K632" s="259"/>
      <c r="L632" s="264"/>
      <c r="M632" s="265"/>
      <c r="N632" s="266"/>
      <c r="O632" s="266"/>
      <c r="P632" s="266"/>
      <c r="Q632" s="266"/>
      <c r="R632" s="266"/>
      <c r="S632" s="266"/>
      <c r="T632" s="26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8" t="s">
        <v>158</v>
      </c>
      <c r="AU632" s="268" t="s">
        <v>91</v>
      </c>
      <c r="AV632" s="14" t="s">
        <v>91</v>
      </c>
      <c r="AW632" s="14" t="s">
        <v>39</v>
      </c>
      <c r="AX632" s="14" t="s">
        <v>83</v>
      </c>
      <c r="AY632" s="268" t="s">
        <v>145</v>
      </c>
    </row>
    <row r="633" s="15" customFormat="1">
      <c r="A633" s="15"/>
      <c r="B633" s="269"/>
      <c r="C633" s="270"/>
      <c r="D633" s="241" t="s">
        <v>158</v>
      </c>
      <c r="E633" s="271" t="s">
        <v>1</v>
      </c>
      <c r="F633" s="272" t="s">
        <v>161</v>
      </c>
      <c r="G633" s="270"/>
      <c r="H633" s="273">
        <v>49.164999999999992</v>
      </c>
      <c r="I633" s="274"/>
      <c r="J633" s="270"/>
      <c r="K633" s="270"/>
      <c r="L633" s="275"/>
      <c r="M633" s="276"/>
      <c r="N633" s="277"/>
      <c r="O633" s="277"/>
      <c r="P633" s="277"/>
      <c r="Q633" s="277"/>
      <c r="R633" s="277"/>
      <c r="S633" s="277"/>
      <c r="T633" s="278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9" t="s">
        <v>158</v>
      </c>
      <c r="AU633" s="279" t="s">
        <v>91</v>
      </c>
      <c r="AV633" s="15" t="s">
        <v>153</v>
      </c>
      <c r="AW633" s="15" t="s">
        <v>39</v>
      </c>
      <c r="AX633" s="15" t="s">
        <v>87</v>
      </c>
      <c r="AY633" s="279" t="s">
        <v>145</v>
      </c>
    </row>
    <row r="634" s="2" customFormat="1" ht="33" customHeight="1">
      <c r="A634" s="40"/>
      <c r="B634" s="41"/>
      <c r="C634" s="228" t="s">
        <v>433</v>
      </c>
      <c r="D634" s="228" t="s">
        <v>148</v>
      </c>
      <c r="E634" s="229" t="s">
        <v>646</v>
      </c>
      <c r="F634" s="230" t="s">
        <v>647</v>
      </c>
      <c r="G634" s="231" t="s">
        <v>207</v>
      </c>
      <c r="H634" s="232">
        <v>49.164999999999999</v>
      </c>
      <c r="I634" s="233"/>
      <c r="J634" s="234">
        <f>ROUND(I634*H634,2)</f>
        <v>0</v>
      </c>
      <c r="K634" s="230" t="s">
        <v>152</v>
      </c>
      <c r="L634" s="46"/>
      <c r="M634" s="235" t="s">
        <v>1</v>
      </c>
      <c r="N634" s="236" t="s">
        <v>48</v>
      </c>
      <c r="O634" s="93"/>
      <c r="P634" s="237">
        <f>O634*H634</f>
        <v>0</v>
      </c>
      <c r="Q634" s="237">
        <v>4.0000000000000003E-05</v>
      </c>
      <c r="R634" s="237">
        <f>Q634*H634</f>
        <v>0.0019666000000000002</v>
      </c>
      <c r="S634" s="237">
        <v>0</v>
      </c>
      <c r="T634" s="238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39" t="s">
        <v>153</v>
      </c>
      <c r="AT634" s="239" t="s">
        <v>148</v>
      </c>
      <c r="AU634" s="239" t="s">
        <v>91</v>
      </c>
      <c r="AY634" s="18" t="s">
        <v>145</v>
      </c>
      <c r="BE634" s="240">
        <f>IF(N634="základní",J634,0)</f>
        <v>0</v>
      </c>
      <c r="BF634" s="240">
        <f>IF(N634="snížená",J634,0)</f>
        <v>0</v>
      </c>
      <c r="BG634" s="240">
        <f>IF(N634="zákl. přenesená",J634,0)</f>
        <v>0</v>
      </c>
      <c r="BH634" s="240">
        <f>IF(N634="sníž. přenesená",J634,0)</f>
        <v>0</v>
      </c>
      <c r="BI634" s="240">
        <f>IF(N634="nulová",J634,0)</f>
        <v>0</v>
      </c>
      <c r="BJ634" s="18" t="s">
        <v>87</v>
      </c>
      <c r="BK634" s="240">
        <f>ROUND(I634*H634,2)</f>
        <v>0</v>
      </c>
      <c r="BL634" s="18" t="s">
        <v>153</v>
      </c>
      <c r="BM634" s="239" t="s">
        <v>648</v>
      </c>
    </row>
    <row r="635" s="2" customFormat="1">
      <c r="A635" s="40"/>
      <c r="B635" s="41"/>
      <c r="C635" s="42"/>
      <c r="D635" s="241" t="s">
        <v>154</v>
      </c>
      <c r="E635" s="42"/>
      <c r="F635" s="242" t="s">
        <v>649</v>
      </c>
      <c r="G635" s="42"/>
      <c r="H635" s="42"/>
      <c r="I635" s="243"/>
      <c r="J635" s="42"/>
      <c r="K635" s="42"/>
      <c r="L635" s="46"/>
      <c r="M635" s="244"/>
      <c r="N635" s="245"/>
      <c r="O635" s="93"/>
      <c r="P635" s="93"/>
      <c r="Q635" s="93"/>
      <c r="R635" s="93"/>
      <c r="S635" s="93"/>
      <c r="T635" s="94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8" t="s">
        <v>154</v>
      </c>
      <c r="AU635" s="18" t="s">
        <v>91</v>
      </c>
    </row>
    <row r="636" s="2" customFormat="1">
      <c r="A636" s="40"/>
      <c r="B636" s="41"/>
      <c r="C636" s="42"/>
      <c r="D636" s="246" t="s">
        <v>156</v>
      </c>
      <c r="E636" s="42"/>
      <c r="F636" s="247" t="s">
        <v>650</v>
      </c>
      <c r="G636" s="42"/>
      <c r="H636" s="42"/>
      <c r="I636" s="243"/>
      <c r="J636" s="42"/>
      <c r="K636" s="42"/>
      <c r="L636" s="46"/>
      <c r="M636" s="244"/>
      <c r="N636" s="245"/>
      <c r="O636" s="93"/>
      <c r="P636" s="93"/>
      <c r="Q636" s="93"/>
      <c r="R636" s="93"/>
      <c r="S636" s="93"/>
      <c r="T636" s="94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8" t="s">
        <v>156</v>
      </c>
      <c r="AU636" s="18" t="s">
        <v>91</v>
      </c>
    </row>
    <row r="637" s="13" customFormat="1">
      <c r="A637" s="13"/>
      <c r="B637" s="248"/>
      <c r="C637" s="249"/>
      <c r="D637" s="241" t="s">
        <v>158</v>
      </c>
      <c r="E637" s="250" t="s">
        <v>1</v>
      </c>
      <c r="F637" s="251" t="s">
        <v>622</v>
      </c>
      <c r="G637" s="249"/>
      <c r="H637" s="250" t="s">
        <v>1</v>
      </c>
      <c r="I637" s="252"/>
      <c r="J637" s="249"/>
      <c r="K637" s="249"/>
      <c r="L637" s="253"/>
      <c r="M637" s="254"/>
      <c r="N637" s="255"/>
      <c r="O637" s="255"/>
      <c r="P637" s="255"/>
      <c r="Q637" s="255"/>
      <c r="R637" s="255"/>
      <c r="S637" s="255"/>
      <c r="T637" s="25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7" t="s">
        <v>158</v>
      </c>
      <c r="AU637" s="257" t="s">
        <v>91</v>
      </c>
      <c r="AV637" s="13" t="s">
        <v>87</v>
      </c>
      <c r="AW637" s="13" t="s">
        <v>39</v>
      </c>
      <c r="AX637" s="13" t="s">
        <v>83</v>
      </c>
      <c r="AY637" s="257" t="s">
        <v>145</v>
      </c>
    </row>
    <row r="638" s="14" customFormat="1">
      <c r="A638" s="14"/>
      <c r="B638" s="258"/>
      <c r="C638" s="259"/>
      <c r="D638" s="241" t="s">
        <v>158</v>
      </c>
      <c r="E638" s="260" t="s">
        <v>1</v>
      </c>
      <c r="F638" s="261" t="s">
        <v>642</v>
      </c>
      <c r="G638" s="259"/>
      <c r="H638" s="262">
        <v>9.0250000000000004</v>
      </c>
      <c r="I638" s="263"/>
      <c r="J638" s="259"/>
      <c r="K638" s="259"/>
      <c r="L638" s="264"/>
      <c r="M638" s="265"/>
      <c r="N638" s="266"/>
      <c r="O638" s="266"/>
      <c r="P638" s="266"/>
      <c r="Q638" s="266"/>
      <c r="R638" s="266"/>
      <c r="S638" s="266"/>
      <c r="T638" s="26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8" t="s">
        <v>158</v>
      </c>
      <c r="AU638" s="268" t="s">
        <v>91</v>
      </c>
      <c r="AV638" s="14" t="s">
        <v>91</v>
      </c>
      <c r="AW638" s="14" t="s">
        <v>39</v>
      </c>
      <c r="AX638" s="14" t="s">
        <v>83</v>
      </c>
      <c r="AY638" s="268" t="s">
        <v>145</v>
      </c>
    </row>
    <row r="639" s="14" customFormat="1">
      <c r="A639" s="14"/>
      <c r="B639" s="258"/>
      <c r="C639" s="259"/>
      <c r="D639" s="241" t="s">
        <v>158</v>
      </c>
      <c r="E639" s="260" t="s">
        <v>1</v>
      </c>
      <c r="F639" s="261" t="s">
        <v>643</v>
      </c>
      <c r="G639" s="259"/>
      <c r="H639" s="262">
        <v>9.1839999999999993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8" t="s">
        <v>158</v>
      </c>
      <c r="AU639" s="268" t="s">
        <v>91</v>
      </c>
      <c r="AV639" s="14" t="s">
        <v>91</v>
      </c>
      <c r="AW639" s="14" t="s">
        <v>39</v>
      </c>
      <c r="AX639" s="14" t="s">
        <v>83</v>
      </c>
      <c r="AY639" s="268" t="s">
        <v>145</v>
      </c>
    </row>
    <row r="640" s="14" customFormat="1">
      <c r="A640" s="14"/>
      <c r="B640" s="258"/>
      <c r="C640" s="259"/>
      <c r="D640" s="241" t="s">
        <v>158</v>
      </c>
      <c r="E640" s="260" t="s">
        <v>1</v>
      </c>
      <c r="F640" s="261" t="s">
        <v>644</v>
      </c>
      <c r="G640" s="259"/>
      <c r="H640" s="262">
        <v>15.698</v>
      </c>
      <c r="I640" s="263"/>
      <c r="J640" s="259"/>
      <c r="K640" s="259"/>
      <c r="L640" s="264"/>
      <c r="M640" s="265"/>
      <c r="N640" s="266"/>
      <c r="O640" s="266"/>
      <c r="P640" s="266"/>
      <c r="Q640" s="266"/>
      <c r="R640" s="266"/>
      <c r="S640" s="266"/>
      <c r="T640" s="26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8" t="s">
        <v>158</v>
      </c>
      <c r="AU640" s="268" t="s">
        <v>91</v>
      </c>
      <c r="AV640" s="14" t="s">
        <v>91</v>
      </c>
      <c r="AW640" s="14" t="s">
        <v>39</v>
      </c>
      <c r="AX640" s="14" t="s">
        <v>83</v>
      </c>
      <c r="AY640" s="268" t="s">
        <v>145</v>
      </c>
    </row>
    <row r="641" s="14" customFormat="1">
      <c r="A641" s="14"/>
      <c r="B641" s="258"/>
      <c r="C641" s="259"/>
      <c r="D641" s="241" t="s">
        <v>158</v>
      </c>
      <c r="E641" s="260" t="s">
        <v>1</v>
      </c>
      <c r="F641" s="261" t="s">
        <v>645</v>
      </c>
      <c r="G641" s="259"/>
      <c r="H641" s="262">
        <v>15.257999999999999</v>
      </c>
      <c r="I641" s="263"/>
      <c r="J641" s="259"/>
      <c r="K641" s="259"/>
      <c r="L641" s="264"/>
      <c r="M641" s="265"/>
      <c r="N641" s="266"/>
      <c r="O641" s="266"/>
      <c r="P641" s="266"/>
      <c r="Q641" s="266"/>
      <c r="R641" s="266"/>
      <c r="S641" s="266"/>
      <c r="T641" s="26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8" t="s">
        <v>158</v>
      </c>
      <c r="AU641" s="268" t="s">
        <v>91</v>
      </c>
      <c r="AV641" s="14" t="s">
        <v>91</v>
      </c>
      <c r="AW641" s="14" t="s">
        <v>39</v>
      </c>
      <c r="AX641" s="14" t="s">
        <v>83</v>
      </c>
      <c r="AY641" s="268" t="s">
        <v>145</v>
      </c>
    </row>
    <row r="642" s="15" customFormat="1">
      <c r="A642" s="15"/>
      <c r="B642" s="269"/>
      <c r="C642" s="270"/>
      <c r="D642" s="241" t="s">
        <v>158</v>
      </c>
      <c r="E642" s="271" t="s">
        <v>1</v>
      </c>
      <c r="F642" s="272" t="s">
        <v>161</v>
      </c>
      <c r="G642" s="270"/>
      <c r="H642" s="273">
        <v>49.164999999999992</v>
      </c>
      <c r="I642" s="274"/>
      <c r="J642" s="270"/>
      <c r="K642" s="270"/>
      <c r="L642" s="275"/>
      <c r="M642" s="276"/>
      <c r="N642" s="277"/>
      <c r="O642" s="277"/>
      <c r="P642" s="277"/>
      <c r="Q642" s="277"/>
      <c r="R642" s="277"/>
      <c r="S642" s="277"/>
      <c r="T642" s="278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9" t="s">
        <v>158</v>
      </c>
      <c r="AU642" s="279" t="s">
        <v>91</v>
      </c>
      <c r="AV642" s="15" t="s">
        <v>153</v>
      </c>
      <c r="AW642" s="15" t="s">
        <v>39</v>
      </c>
      <c r="AX642" s="15" t="s">
        <v>87</v>
      </c>
      <c r="AY642" s="279" t="s">
        <v>145</v>
      </c>
    </row>
    <row r="643" s="2" customFormat="1" ht="21.75" customHeight="1">
      <c r="A643" s="40"/>
      <c r="B643" s="41"/>
      <c r="C643" s="228" t="s">
        <v>651</v>
      </c>
      <c r="D643" s="228" t="s">
        <v>148</v>
      </c>
      <c r="E643" s="229" t="s">
        <v>652</v>
      </c>
      <c r="F643" s="230" t="s">
        <v>653</v>
      </c>
      <c r="G643" s="231" t="s">
        <v>331</v>
      </c>
      <c r="H643" s="232">
        <v>0.93300000000000005</v>
      </c>
      <c r="I643" s="233"/>
      <c r="J643" s="234">
        <f>ROUND(I643*H643,2)</f>
        <v>0</v>
      </c>
      <c r="K643" s="230" t="s">
        <v>152</v>
      </c>
      <c r="L643" s="46"/>
      <c r="M643" s="235" t="s">
        <v>1</v>
      </c>
      <c r="N643" s="236" t="s">
        <v>48</v>
      </c>
      <c r="O643" s="93"/>
      <c r="P643" s="237">
        <f>O643*H643</f>
        <v>0</v>
      </c>
      <c r="Q643" s="237">
        <v>1.07653</v>
      </c>
      <c r="R643" s="237">
        <f>Q643*H643</f>
        <v>1.0044024900000002</v>
      </c>
      <c r="S643" s="237">
        <v>0</v>
      </c>
      <c r="T643" s="238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39" t="s">
        <v>153</v>
      </c>
      <c r="AT643" s="239" t="s">
        <v>148</v>
      </c>
      <c r="AU643" s="239" t="s">
        <v>91</v>
      </c>
      <c r="AY643" s="18" t="s">
        <v>145</v>
      </c>
      <c r="BE643" s="240">
        <f>IF(N643="základní",J643,0)</f>
        <v>0</v>
      </c>
      <c r="BF643" s="240">
        <f>IF(N643="snížená",J643,0)</f>
        <v>0</v>
      </c>
      <c r="BG643" s="240">
        <f>IF(N643="zákl. přenesená",J643,0)</f>
        <v>0</v>
      </c>
      <c r="BH643" s="240">
        <f>IF(N643="sníž. přenesená",J643,0)</f>
        <v>0</v>
      </c>
      <c r="BI643" s="240">
        <f>IF(N643="nulová",J643,0)</f>
        <v>0</v>
      </c>
      <c r="BJ643" s="18" t="s">
        <v>87</v>
      </c>
      <c r="BK643" s="240">
        <f>ROUND(I643*H643,2)</f>
        <v>0</v>
      </c>
      <c r="BL643" s="18" t="s">
        <v>153</v>
      </c>
      <c r="BM643" s="239" t="s">
        <v>654</v>
      </c>
    </row>
    <row r="644" s="2" customFormat="1">
      <c r="A644" s="40"/>
      <c r="B644" s="41"/>
      <c r="C644" s="42"/>
      <c r="D644" s="241" t="s">
        <v>154</v>
      </c>
      <c r="E644" s="42"/>
      <c r="F644" s="242" t="s">
        <v>655</v>
      </c>
      <c r="G644" s="42"/>
      <c r="H644" s="42"/>
      <c r="I644" s="243"/>
      <c r="J644" s="42"/>
      <c r="K644" s="42"/>
      <c r="L644" s="46"/>
      <c r="M644" s="244"/>
      <c r="N644" s="245"/>
      <c r="O644" s="93"/>
      <c r="P644" s="93"/>
      <c r="Q644" s="93"/>
      <c r="R644" s="93"/>
      <c r="S644" s="93"/>
      <c r="T644" s="94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8" t="s">
        <v>154</v>
      </c>
      <c r="AU644" s="18" t="s">
        <v>91</v>
      </c>
    </row>
    <row r="645" s="2" customFormat="1">
      <c r="A645" s="40"/>
      <c r="B645" s="41"/>
      <c r="C645" s="42"/>
      <c r="D645" s="246" t="s">
        <v>156</v>
      </c>
      <c r="E645" s="42"/>
      <c r="F645" s="247" t="s">
        <v>656</v>
      </c>
      <c r="G645" s="42"/>
      <c r="H645" s="42"/>
      <c r="I645" s="243"/>
      <c r="J645" s="42"/>
      <c r="K645" s="42"/>
      <c r="L645" s="46"/>
      <c r="M645" s="244"/>
      <c r="N645" s="245"/>
      <c r="O645" s="93"/>
      <c r="P645" s="93"/>
      <c r="Q645" s="93"/>
      <c r="R645" s="93"/>
      <c r="S645" s="93"/>
      <c r="T645" s="94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8" t="s">
        <v>156</v>
      </c>
      <c r="AU645" s="18" t="s">
        <v>91</v>
      </c>
    </row>
    <row r="646" s="13" customFormat="1">
      <c r="A646" s="13"/>
      <c r="B646" s="248"/>
      <c r="C646" s="249"/>
      <c r="D646" s="241" t="s">
        <v>158</v>
      </c>
      <c r="E646" s="250" t="s">
        <v>1</v>
      </c>
      <c r="F646" s="251" t="s">
        <v>657</v>
      </c>
      <c r="G646" s="249"/>
      <c r="H646" s="250" t="s">
        <v>1</v>
      </c>
      <c r="I646" s="252"/>
      <c r="J646" s="249"/>
      <c r="K646" s="249"/>
      <c r="L646" s="253"/>
      <c r="M646" s="254"/>
      <c r="N646" s="255"/>
      <c r="O646" s="255"/>
      <c r="P646" s="255"/>
      <c r="Q646" s="255"/>
      <c r="R646" s="255"/>
      <c r="S646" s="255"/>
      <c r="T646" s="25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7" t="s">
        <v>158</v>
      </c>
      <c r="AU646" s="257" t="s">
        <v>91</v>
      </c>
      <c r="AV646" s="13" t="s">
        <v>87</v>
      </c>
      <c r="AW646" s="13" t="s">
        <v>39</v>
      </c>
      <c r="AX646" s="13" t="s">
        <v>83</v>
      </c>
      <c r="AY646" s="257" t="s">
        <v>145</v>
      </c>
    </row>
    <row r="647" s="14" customFormat="1">
      <c r="A647" s="14"/>
      <c r="B647" s="258"/>
      <c r="C647" s="259"/>
      <c r="D647" s="241" t="s">
        <v>158</v>
      </c>
      <c r="E647" s="260" t="s">
        <v>1</v>
      </c>
      <c r="F647" s="261" t="s">
        <v>658</v>
      </c>
      <c r="G647" s="259"/>
      <c r="H647" s="262">
        <v>0.93300000000000005</v>
      </c>
      <c r="I647" s="263"/>
      <c r="J647" s="259"/>
      <c r="K647" s="259"/>
      <c r="L647" s="264"/>
      <c r="M647" s="265"/>
      <c r="N647" s="266"/>
      <c r="O647" s="266"/>
      <c r="P647" s="266"/>
      <c r="Q647" s="266"/>
      <c r="R647" s="266"/>
      <c r="S647" s="266"/>
      <c r="T647" s="26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8" t="s">
        <v>158</v>
      </c>
      <c r="AU647" s="268" t="s">
        <v>91</v>
      </c>
      <c r="AV647" s="14" t="s">
        <v>91</v>
      </c>
      <c r="AW647" s="14" t="s">
        <v>39</v>
      </c>
      <c r="AX647" s="14" t="s">
        <v>83</v>
      </c>
      <c r="AY647" s="268" t="s">
        <v>145</v>
      </c>
    </row>
    <row r="648" s="15" customFormat="1">
      <c r="A648" s="15"/>
      <c r="B648" s="269"/>
      <c r="C648" s="270"/>
      <c r="D648" s="241" t="s">
        <v>158</v>
      </c>
      <c r="E648" s="271" t="s">
        <v>1</v>
      </c>
      <c r="F648" s="272" t="s">
        <v>161</v>
      </c>
      <c r="G648" s="270"/>
      <c r="H648" s="273">
        <v>0.93300000000000005</v>
      </c>
      <c r="I648" s="274"/>
      <c r="J648" s="270"/>
      <c r="K648" s="270"/>
      <c r="L648" s="275"/>
      <c r="M648" s="276"/>
      <c r="N648" s="277"/>
      <c r="O648" s="277"/>
      <c r="P648" s="277"/>
      <c r="Q648" s="277"/>
      <c r="R648" s="277"/>
      <c r="S648" s="277"/>
      <c r="T648" s="278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79" t="s">
        <v>158</v>
      </c>
      <c r="AU648" s="279" t="s">
        <v>91</v>
      </c>
      <c r="AV648" s="15" t="s">
        <v>153</v>
      </c>
      <c r="AW648" s="15" t="s">
        <v>39</v>
      </c>
      <c r="AX648" s="15" t="s">
        <v>87</v>
      </c>
      <c r="AY648" s="279" t="s">
        <v>145</v>
      </c>
    </row>
    <row r="649" s="2" customFormat="1" ht="16.5" customHeight="1">
      <c r="A649" s="40"/>
      <c r="B649" s="41"/>
      <c r="C649" s="228" t="s">
        <v>439</v>
      </c>
      <c r="D649" s="228" t="s">
        <v>148</v>
      </c>
      <c r="E649" s="229" t="s">
        <v>659</v>
      </c>
      <c r="F649" s="230" t="s">
        <v>660</v>
      </c>
      <c r="G649" s="231" t="s">
        <v>331</v>
      </c>
      <c r="H649" s="232">
        <v>1.9730000000000001</v>
      </c>
      <c r="I649" s="233"/>
      <c r="J649" s="234">
        <f>ROUND(I649*H649,2)</f>
        <v>0</v>
      </c>
      <c r="K649" s="230" t="s">
        <v>152</v>
      </c>
      <c r="L649" s="46"/>
      <c r="M649" s="235" t="s">
        <v>1</v>
      </c>
      <c r="N649" s="236" t="s">
        <v>48</v>
      </c>
      <c r="O649" s="93"/>
      <c r="P649" s="237">
        <f>O649*H649</f>
        <v>0</v>
      </c>
      <c r="Q649" s="237">
        <v>1.0384500000000001</v>
      </c>
      <c r="R649" s="237">
        <f>Q649*H649</f>
        <v>2.0488618500000002</v>
      </c>
      <c r="S649" s="237">
        <v>0</v>
      </c>
      <c r="T649" s="238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39" t="s">
        <v>153</v>
      </c>
      <c r="AT649" s="239" t="s">
        <v>148</v>
      </c>
      <c r="AU649" s="239" t="s">
        <v>91</v>
      </c>
      <c r="AY649" s="18" t="s">
        <v>145</v>
      </c>
      <c r="BE649" s="240">
        <f>IF(N649="základní",J649,0)</f>
        <v>0</v>
      </c>
      <c r="BF649" s="240">
        <f>IF(N649="snížená",J649,0)</f>
        <v>0</v>
      </c>
      <c r="BG649" s="240">
        <f>IF(N649="zákl. přenesená",J649,0)</f>
        <v>0</v>
      </c>
      <c r="BH649" s="240">
        <f>IF(N649="sníž. přenesená",J649,0)</f>
        <v>0</v>
      </c>
      <c r="BI649" s="240">
        <f>IF(N649="nulová",J649,0)</f>
        <v>0</v>
      </c>
      <c r="BJ649" s="18" t="s">
        <v>87</v>
      </c>
      <c r="BK649" s="240">
        <f>ROUND(I649*H649,2)</f>
        <v>0</v>
      </c>
      <c r="BL649" s="18" t="s">
        <v>153</v>
      </c>
      <c r="BM649" s="239" t="s">
        <v>661</v>
      </c>
    </row>
    <row r="650" s="2" customFormat="1">
      <c r="A650" s="40"/>
      <c r="B650" s="41"/>
      <c r="C650" s="42"/>
      <c r="D650" s="241" t="s">
        <v>154</v>
      </c>
      <c r="E650" s="42"/>
      <c r="F650" s="242" t="s">
        <v>662</v>
      </c>
      <c r="G650" s="42"/>
      <c r="H650" s="42"/>
      <c r="I650" s="243"/>
      <c r="J650" s="42"/>
      <c r="K650" s="42"/>
      <c r="L650" s="46"/>
      <c r="M650" s="244"/>
      <c r="N650" s="245"/>
      <c r="O650" s="93"/>
      <c r="P650" s="93"/>
      <c r="Q650" s="93"/>
      <c r="R650" s="93"/>
      <c r="S650" s="93"/>
      <c r="T650" s="94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8" t="s">
        <v>154</v>
      </c>
      <c r="AU650" s="18" t="s">
        <v>91</v>
      </c>
    </row>
    <row r="651" s="2" customFormat="1">
      <c r="A651" s="40"/>
      <c r="B651" s="41"/>
      <c r="C651" s="42"/>
      <c r="D651" s="246" t="s">
        <v>156</v>
      </c>
      <c r="E651" s="42"/>
      <c r="F651" s="247" t="s">
        <v>663</v>
      </c>
      <c r="G651" s="42"/>
      <c r="H651" s="42"/>
      <c r="I651" s="243"/>
      <c r="J651" s="42"/>
      <c r="K651" s="42"/>
      <c r="L651" s="46"/>
      <c r="M651" s="244"/>
      <c r="N651" s="245"/>
      <c r="O651" s="93"/>
      <c r="P651" s="93"/>
      <c r="Q651" s="93"/>
      <c r="R651" s="93"/>
      <c r="S651" s="93"/>
      <c r="T651" s="94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8" t="s">
        <v>156</v>
      </c>
      <c r="AU651" s="18" t="s">
        <v>91</v>
      </c>
    </row>
    <row r="652" s="13" customFormat="1">
      <c r="A652" s="13"/>
      <c r="B652" s="248"/>
      <c r="C652" s="249"/>
      <c r="D652" s="241" t="s">
        <v>158</v>
      </c>
      <c r="E652" s="250" t="s">
        <v>1</v>
      </c>
      <c r="F652" s="251" t="s">
        <v>664</v>
      </c>
      <c r="G652" s="249"/>
      <c r="H652" s="250" t="s">
        <v>1</v>
      </c>
      <c r="I652" s="252"/>
      <c r="J652" s="249"/>
      <c r="K652" s="249"/>
      <c r="L652" s="253"/>
      <c r="M652" s="254"/>
      <c r="N652" s="255"/>
      <c r="O652" s="255"/>
      <c r="P652" s="255"/>
      <c r="Q652" s="255"/>
      <c r="R652" s="255"/>
      <c r="S652" s="255"/>
      <c r="T652" s="25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7" t="s">
        <v>158</v>
      </c>
      <c r="AU652" s="257" t="s">
        <v>91</v>
      </c>
      <c r="AV652" s="13" t="s">
        <v>87</v>
      </c>
      <c r="AW652" s="13" t="s">
        <v>39</v>
      </c>
      <c r="AX652" s="13" t="s">
        <v>83</v>
      </c>
      <c r="AY652" s="257" t="s">
        <v>145</v>
      </c>
    </row>
    <row r="653" s="14" customFormat="1">
      <c r="A653" s="14"/>
      <c r="B653" s="258"/>
      <c r="C653" s="259"/>
      <c r="D653" s="241" t="s">
        <v>158</v>
      </c>
      <c r="E653" s="260" t="s">
        <v>1</v>
      </c>
      <c r="F653" s="261" t="s">
        <v>665</v>
      </c>
      <c r="G653" s="259"/>
      <c r="H653" s="262">
        <v>1.9730000000000001</v>
      </c>
      <c r="I653" s="263"/>
      <c r="J653" s="259"/>
      <c r="K653" s="259"/>
      <c r="L653" s="264"/>
      <c r="M653" s="265"/>
      <c r="N653" s="266"/>
      <c r="O653" s="266"/>
      <c r="P653" s="266"/>
      <c r="Q653" s="266"/>
      <c r="R653" s="266"/>
      <c r="S653" s="266"/>
      <c r="T653" s="26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8" t="s">
        <v>158</v>
      </c>
      <c r="AU653" s="268" t="s">
        <v>91</v>
      </c>
      <c r="AV653" s="14" t="s">
        <v>91</v>
      </c>
      <c r="AW653" s="14" t="s">
        <v>39</v>
      </c>
      <c r="AX653" s="14" t="s">
        <v>83</v>
      </c>
      <c r="AY653" s="268" t="s">
        <v>145</v>
      </c>
    </row>
    <row r="654" s="15" customFormat="1">
      <c r="A654" s="15"/>
      <c r="B654" s="269"/>
      <c r="C654" s="270"/>
      <c r="D654" s="241" t="s">
        <v>158</v>
      </c>
      <c r="E654" s="271" t="s">
        <v>1</v>
      </c>
      <c r="F654" s="272" t="s">
        <v>161</v>
      </c>
      <c r="G654" s="270"/>
      <c r="H654" s="273">
        <v>1.9730000000000001</v>
      </c>
      <c r="I654" s="274"/>
      <c r="J654" s="270"/>
      <c r="K654" s="270"/>
      <c r="L654" s="275"/>
      <c r="M654" s="276"/>
      <c r="N654" s="277"/>
      <c r="O654" s="277"/>
      <c r="P654" s="277"/>
      <c r="Q654" s="277"/>
      <c r="R654" s="277"/>
      <c r="S654" s="277"/>
      <c r="T654" s="278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9" t="s">
        <v>158</v>
      </c>
      <c r="AU654" s="279" t="s">
        <v>91</v>
      </c>
      <c r="AV654" s="15" t="s">
        <v>153</v>
      </c>
      <c r="AW654" s="15" t="s">
        <v>39</v>
      </c>
      <c r="AX654" s="15" t="s">
        <v>87</v>
      </c>
      <c r="AY654" s="279" t="s">
        <v>145</v>
      </c>
    </row>
    <row r="655" s="12" customFormat="1" ht="22.8" customHeight="1">
      <c r="A655" s="12"/>
      <c r="B655" s="212"/>
      <c r="C655" s="213"/>
      <c r="D655" s="214" t="s">
        <v>82</v>
      </c>
      <c r="E655" s="226" t="s">
        <v>153</v>
      </c>
      <c r="F655" s="226" t="s">
        <v>666</v>
      </c>
      <c r="G655" s="213"/>
      <c r="H655" s="213"/>
      <c r="I655" s="216"/>
      <c r="J655" s="227">
        <f>BK655</f>
        <v>0</v>
      </c>
      <c r="K655" s="213"/>
      <c r="L655" s="218"/>
      <c r="M655" s="219"/>
      <c r="N655" s="220"/>
      <c r="O655" s="220"/>
      <c r="P655" s="221">
        <f>SUM(P656:P816)</f>
        <v>0</v>
      </c>
      <c r="Q655" s="220"/>
      <c r="R655" s="221">
        <f>SUM(R656:R816)</f>
        <v>485.20014612</v>
      </c>
      <c r="S655" s="220"/>
      <c r="T655" s="222">
        <f>SUM(T656:T816)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23" t="s">
        <v>87</v>
      </c>
      <c r="AT655" s="224" t="s">
        <v>82</v>
      </c>
      <c r="AU655" s="224" t="s">
        <v>87</v>
      </c>
      <c r="AY655" s="223" t="s">
        <v>145</v>
      </c>
      <c r="BK655" s="225">
        <f>SUM(BK656:BK816)</f>
        <v>0</v>
      </c>
    </row>
    <row r="656" s="2" customFormat="1" ht="21.75" customHeight="1">
      <c r="A656" s="40"/>
      <c r="B656" s="41"/>
      <c r="C656" s="228" t="s">
        <v>667</v>
      </c>
      <c r="D656" s="228" t="s">
        <v>148</v>
      </c>
      <c r="E656" s="229" t="s">
        <v>668</v>
      </c>
      <c r="F656" s="230" t="s">
        <v>669</v>
      </c>
      <c r="G656" s="231" t="s">
        <v>265</v>
      </c>
      <c r="H656" s="232">
        <v>25.306999999999999</v>
      </c>
      <c r="I656" s="233"/>
      <c r="J656" s="234">
        <f>ROUND(I656*H656,2)</f>
        <v>0</v>
      </c>
      <c r="K656" s="230" t="s">
        <v>152</v>
      </c>
      <c r="L656" s="46"/>
      <c r="M656" s="235" t="s">
        <v>1</v>
      </c>
      <c r="N656" s="236" t="s">
        <v>48</v>
      </c>
      <c r="O656" s="93"/>
      <c r="P656" s="237">
        <f>O656*H656</f>
        <v>0</v>
      </c>
      <c r="Q656" s="237">
        <v>2.5022000000000002</v>
      </c>
      <c r="R656" s="237">
        <f>Q656*H656</f>
        <v>63.323175400000004</v>
      </c>
      <c r="S656" s="237">
        <v>0</v>
      </c>
      <c r="T656" s="238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39" t="s">
        <v>153</v>
      </c>
      <c r="AT656" s="239" t="s">
        <v>148</v>
      </c>
      <c r="AU656" s="239" t="s">
        <v>91</v>
      </c>
      <c r="AY656" s="18" t="s">
        <v>145</v>
      </c>
      <c r="BE656" s="240">
        <f>IF(N656="základní",J656,0)</f>
        <v>0</v>
      </c>
      <c r="BF656" s="240">
        <f>IF(N656="snížená",J656,0)</f>
        <v>0</v>
      </c>
      <c r="BG656" s="240">
        <f>IF(N656="zákl. přenesená",J656,0)</f>
        <v>0</v>
      </c>
      <c r="BH656" s="240">
        <f>IF(N656="sníž. přenesená",J656,0)</f>
        <v>0</v>
      </c>
      <c r="BI656" s="240">
        <f>IF(N656="nulová",J656,0)</f>
        <v>0</v>
      </c>
      <c r="BJ656" s="18" t="s">
        <v>87</v>
      </c>
      <c r="BK656" s="240">
        <f>ROUND(I656*H656,2)</f>
        <v>0</v>
      </c>
      <c r="BL656" s="18" t="s">
        <v>153</v>
      </c>
      <c r="BM656" s="239" t="s">
        <v>670</v>
      </c>
    </row>
    <row r="657" s="2" customFormat="1">
      <c r="A657" s="40"/>
      <c r="B657" s="41"/>
      <c r="C657" s="42"/>
      <c r="D657" s="241" t="s">
        <v>154</v>
      </c>
      <c r="E657" s="42"/>
      <c r="F657" s="242" t="s">
        <v>671</v>
      </c>
      <c r="G657" s="42"/>
      <c r="H657" s="42"/>
      <c r="I657" s="243"/>
      <c r="J657" s="42"/>
      <c r="K657" s="42"/>
      <c r="L657" s="46"/>
      <c r="M657" s="244"/>
      <c r="N657" s="245"/>
      <c r="O657" s="93"/>
      <c r="P657" s="93"/>
      <c r="Q657" s="93"/>
      <c r="R657" s="93"/>
      <c r="S657" s="93"/>
      <c r="T657" s="94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8" t="s">
        <v>154</v>
      </c>
      <c r="AU657" s="18" t="s">
        <v>91</v>
      </c>
    </row>
    <row r="658" s="2" customFormat="1">
      <c r="A658" s="40"/>
      <c r="B658" s="41"/>
      <c r="C658" s="42"/>
      <c r="D658" s="246" t="s">
        <v>156</v>
      </c>
      <c r="E658" s="42"/>
      <c r="F658" s="247" t="s">
        <v>672</v>
      </c>
      <c r="G658" s="42"/>
      <c r="H658" s="42"/>
      <c r="I658" s="243"/>
      <c r="J658" s="42"/>
      <c r="K658" s="42"/>
      <c r="L658" s="46"/>
      <c r="M658" s="244"/>
      <c r="N658" s="245"/>
      <c r="O658" s="93"/>
      <c r="P658" s="93"/>
      <c r="Q658" s="93"/>
      <c r="R658" s="93"/>
      <c r="S658" s="93"/>
      <c r="T658" s="94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8" t="s">
        <v>156</v>
      </c>
      <c r="AU658" s="18" t="s">
        <v>91</v>
      </c>
    </row>
    <row r="659" s="13" customFormat="1">
      <c r="A659" s="13"/>
      <c r="B659" s="248"/>
      <c r="C659" s="249"/>
      <c r="D659" s="241" t="s">
        <v>158</v>
      </c>
      <c r="E659" s="250" t="s">
        <v>1</v>
      </c>
      <c r="F659" s="251" t="s">
        <v>673</v>
      </c>
      <c r="G659" s="249"/>
      <c r="H659" s="250" t="s">
        <v>1</v>
      </c>
      <c r="I659" s="252"/>
      <c r="J659" s="249"/>
      <c r="K659" s="249"/>
      <c r="L659" s="253"/>
      <c r="M659" s="254"/>
      <c r="N659" s="255"/>
      <c r="O659" s="255"/>
      <c r="P659" s="255"/>
      <c r="Q659" s="255"/>
      <c r="R659" s="255"/>
      <c r="S659" s="255"/>
      <c r="T659" s="25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7" t="s">
        <v>158</v>
      </c>
      <c r="AU659" s="257" t="s">
        <v>91</v>
      </c>
      <c r="AV659" s="13" t="s">
        <v>87</v>
      </c>
      <c r="AW659" s="13" t="s">
        <v>39</v>
      </c>
      <c r="AX659" s="13" t="s">
        <v>83</v>
      </c>
      <c r="AY659" s="257" t="s">
        <v>145</v>
      </c>
    </row>
    <row r="660" s="14" customFormat="1">
      <c r="A660" s="14"/>
      <c r="B660" s="258"/>
      <c r="C660" s="259"/>
      <c r="D660" s="241" t="s">
        <v>158</v>
      </c>
      <c r="E660" s="260" t="s">
        <v>1</v>
      </c>
      <c r="F660" s="261" t="s">
        <v>674</v>
      </c>
      <c r="G660" s="259"/>
      <c r="H660" s="262">
        <v>25.306999999999999</v>
      </c>
      <c r="I660" s="263"/>
      <c r="J660" s="259"/>
      <c r="K660" s="259"/>
      <c r="L660" s="264"/>
      <c r="M660" s="265"/>
      <c r="N660" s="266"/>
      <c r="O660" s="266"/>
      <c r="P660" s="266"/>
      <c r="Q660" s="266"/>
      <c r="R660" s="266"/>
      <c r="S660" s="266"/>
      <c r="T660" s="26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8" t="s">
        <v>158</v>
      </c>
      <c r="AU660" s="268" t="s">
        <v>91</v>
      </c>
      <c r="AV660" s="14" t="s">
        <v>91</v>
      </c>
      <c r="AW660" s="14" t="s">
        <v>39</v>
      </c>
      <c r="AX660" s="14" t="s">
        <v>83</v>
      </c>
      <c r="AY660" s="268" t="s">
        <v>145</v>
      </c>
    </row>
    <row r="661" s="15" customFormat="1">
      <c r="A661" s="15"/>
      <c r="B661" s="269"/>
      <c r="C661" s="270"/>
      <c r="D661" s="241" t="s">
        <v>158</v>
      </c>
      <c r="E661" s="271" t="s">
        <v>1</v>
      </c>
      <c r="F661" s="272" t="s">
        <v>161</v>
      </c>
      <c r="G661" s="270"/>
      <c r="H661" s="273">
        <v>25.306999999999999</v>
      </c>
      <c r="I661" s="274"/>
      <c r="J661" s="270"/>
      <c r="K661" s="270"/>
      <c r="L661" s="275"/>
      <c r="M661" s="276"/>
      <c r="N661" s="277"/>
      <c r="O661" s="277"/>
      <c r="P661" s="277"/>
      <c r="Q661" s="277"/>
      <c r="R661" s="277"/>
      <c r="S661" s="277"/>
      <c r="T661" s="278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9" t="s">
        <v>158</v>
      </c>
      <c r="AU661" s="279" t="s">
        <v>91</v>
      </c>
      <c r="AV661" s="15" t="s">
        <v>153</v>
      </c>
      <c r="AW661" s="15" t="s">
        <v>39</v>
      </c>
      <c r="AX661" s="15" t="s">
        <v>87</v>
      </c>
      <c r="AY661" s="279" t="s">
        <v>145</v>
      </c>
    </row>
    <row r="662" s="2" customFormat="1" ht="16.5" customHeight="1">
      <c r="A662" s="40"/>
      <c r="B662" s="41"/>
      <c r="C662" s="228" t="s">
        <v>444</v>
      </c>
      <c r="D662" s="228" t="s">
        <v>148</v>
      </c>
      <c r="E662" s="229" t="s">
        <v>675</v>
      </c>
      <c r="F662" s="230" t="s">
        <v>676</v>
      </c>
      <c r="G662" s="231" t="s">
        <v>207</v>
      </c>
      <c r="H662" s="232">
        <v>46.933</v>
      </c>
      <c r="I662" s="233"/>
      <c r="J662" s="234">
        <f>ROUND(I662*H662,2)</f>
        <v>0</v>
      </c>
      <c r="K662" s="230" t="s">
        <v>152</v>
      </c>
      <c r="L662" s="46"/>
      <c r="M662" s="235" t="s">
        <v>1</v>
      </c>
      <c r="N662" s="236" t="s">
        <v>48</v>
      </c>
      <c r="O662" s="93"/>
      <c r="P662" s="237">
        <f>O662*H662</f>
        <v>0</v>
      </c>
      <c r="Q662" s="237">
        <v>0.0049800000000000001</v>
      </c>
      <c r="R662" s="237">
        <f>Q662*H662</f>
        <v>0.23372634000000001</v>
      </c>
      <c r="S662" s="237">
        <v>0</v>
      </c>
      <c r="T662" s="238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9" t="s">
        <v>153</v>
      </c>
      <c r="AT662" s="239" t="s">
        <v>148</v>
      </c>
      <c r="AU662" s="239" t="s">
        <v>91</v>
      </c>
      <c r="AY662" s="18" t="s">
        <v>145</v>
      </c>
      <c r="BE662" s="240">
        <f>IF(N662="základní",J662,0)</f>
        <v>0</v>
      </c>
      <c r="BF662" s="240">
        <f>IF(N662="snížená",J662,0)</f>
        <v>0</v>
      </c>
      <c r="BG662" s="240">
        <f>IF(N662="zákl. přenesená",J662,0)</f>
        <v>0</v>
      </c>
      <c r="BH662" s="240">
        <f>IF(N662="sníž. přenesená",J662,0)</f>
        <v>0</v>
      </c>
      <c r="BI662" s="240">
        <f>IF(N662="nulová",J662,0)</f>
        <v>0</v>
      </c>
      <c r="BJ662" s="18" t="s">
        <v>87</v>
      </c>
      <c r="BK662" s="240">
        <f>ROUND(I662*H662,2)</f>
        <v>0</v>
      </c>
      <c r="BL662" s="18" t="s">
        <v>153</v>
      </c>
      <c r="BM662" s="239" t="s">
        <v>677</v>
      </c>
    </row>
    <row r="663" s="2" customFormat="1">
      <c r="A663" s="40"/>
      <c r="B663" s="41"/>
      <c r="C663" s="42"/>
      <c r="D663" s="241" t="s">
        <v>154</v>
      </c>
      <c r="E663" s="42"/>
      <c r="F663" s="242" t="s">
        <v>678</v>
      </c>
      <c r="G663" s="42"/>
      <c r="H663" s="42"/>
      <c r="I663" s="243"/>
      <c r="J663" s="42"/>
      <c r="K663" s="42"/>
      <c r="L663" s="46"/>
      <c r="M663" s="244"/>
      <c r="N663" s="245"/>
      <c r="O663" s="93"/>
      <c r="P663" s="93"/>
      <c r="Q663" s="93"/>
      <c r="R663" s="93"/>
      <c r="S663" s="93"/>
      <c r="T663" s="94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8" t="s">
        <v>154</v>
      </c>
      <c r="AU663" s="18" t="s">
        <v>91</v>
      </c>
    </row>
    <row r="664" s="2" customFormat="1">
      <c r="A664" s="40"/>
      <c r="B664" s="41"/>
      <c r="C664" s="42"/>
      <c r="D664" s="246" t="s">
        <v>156</v>
      </c>
      <c r="E664" s="42"/>
      <c r="F664" s="247" t="s">
        <v>679</v>
      </c>
      <c r="G664" s="42"/>
      <c r="H664" s="42"/>
      <c r="I664" s="243"/>
      <c r="J664" s="42"/>
      <c r="K664" s="42"/>
      <c r="L664" s="46"/>
      <c r="M664" s="244"/>
      <c r="N664" s="245"/>
      <c r="O664" s="93"/>
      <c r="P664" s="93"/>
      <c r="Q664" s="93"/>
      <c r="R664" s="93"/>
      <c r="S664" s="93"/>
      <c r="T664" s="94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8" t="s">
        <v>156</v>
      </c>
      <c r="AU664" s="18" t="s">
        <v>91</v>
      </c>
    </row>
    <row r="665" s="13" customFormat="1">
      <c r="A665" s="13"/>
      <c r="B665" s="248"/>
      <c r="C665" s="249"/>
      <c r="D665" s="241" t="s">
        <v>158</v>
      </c>
      <c r="E665" s="250" t="s">
        <v>1</v>
      </c>
      <c r="F665" s="251" t="s">
        <v>673</v>
      </c>
      <c r="G665" s="249"/>
      <c r="H665" s="250" t="s">
        <v>1</v>
      </c>
      <c r="I665" s="252"/>
      <c r="J665" s="249"/>
      <c r="K665" s="249"/>
      <c r="L665" s="253"/>
      <c r="M665" s="254"/>
      <c r="N665" s="255"/>
      <c r="O665" s="255"/>
      <c r="P665" s="255"/>
      <c r="Q665" s="255"/>
      <c r="R665" s="255"/>
      <c r="S665" s="255"/>
      <c r="T665" s="25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7" t="s">
        <v>158</v>
      </c>
      <c r="AU665" s="257" t="s">
        <v>91</v>
      </c>
      <c r="AV665" s="13" t="s">
        <v>87</v>
      </c>
      <c r="AW665" s="13" t="s">
        <v>39</v>
      </c>
      <c r="AX665" s="13" t="s">
        <v>83</v>
      </c>
      <c r="AY665" s="257" t="s">
        <v>145</v>
      </c>
    </row>
    <row r="666" s="14" customFormat="1">
      <c r="A666" s="14"/>
      <c r="B666" s="258"/>
      <c r="C666" s="259"/>
      <c r="D666" s="241" t="s">
        <v>158</v>
      </c>
      <c r="E666" s="260" t="s">
        <v>1</v>
      </c>
      <c r="F666" s="261" t="s">
        <v>680</v>
      </c>
      <c r="G666" s="259"/>
      <c r="H666" s="262">
        <v>12.41</v>
      </c>
      <c r="I666" s="263"/>
      <c r="J666" s="259"/>
      <c r="K666" s="259"/>
      <c r="L666" s="264"/>
      <c r="M666" s="265"/>
      <c r="N666" s="266"/>
      <c r="O666" s="266"/>
      <c r="P666" s="266"/>
      <c r="Q666" s="266"/>
      <c r="R666" s="266"/>
      <c r="S666" s="266"/>
      <c r="T666" s="267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8" t="s">
        <v>158</v>
      </c>
      <c r="AU666" s="268" t="s">
        <v>91</v>
      </c>
      <c r="AV666" s="14" t="s">
        <v>91</v>
      </c>
      <c r="AW666" s="14" t="s">
        <v>39</v>
      </c>
      <c r="AX666" s="14" t="s">
        <v>83</v>
      </c>
      <c r="AY666" s="268" t="s">
        <v>145</v>
      </c>
    </row>
    <row r="667" s="14" customFormat="1">
      <c r="A667" s="14"/>
      <c r="B667" s="258"/>
      <c r="C667" s="259"/>
      <c r="D667" s="241" t="s">
        <v>158</v>
      </c>
      <c r="E667" s="260" t="s">
        <v>1</v>
      </c>
      <c r="F667" s="261" t="s">
        <v>681</v>
      </c>
      <c r="G667" s="259"/>
      <c r="H667" s="262">
        <v>22.113</v>
      </c>
      <c r="I667" s="263"/>
      <c r="J667" s="259"/>
      <c r="K667" s="259"/>
      <c r="L667" s="264"/>
      <c r="M667" s="265"/>
      <c r="N667" s="266"/>
      <c r="O667" s="266"/>
      <c r="P667" s="266"/>
      <c r="Q667" s="266"/>
      <c r="R667" s="266"/>
      <c r="S667" s="266"/>
      <c r="T667" s="26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8" t="s">
        <v>158</v>
      </c>
      <c r="AU667" s="268" t="s">
        <v>91</v>
      </c>
      <c r="AV667" s="14" t="s">
        <v>91</v>
      </c>
      <c r="AW667" s="14" t="s">
        <v>39</v>
      </c>
      <c r="AX667" s="14" t="s">
        <v>83</v>
      </c>
      <c r="AY667" s="268" t="s">
        <v>145</v>
      </c>
    </row>
    <row r="668" s="14" customFormat="1">
      <c r="A668" s="14"/>
      <c r="B668" s="258"/>
      <c r="C668" s="259"/>
      <c r="D668" s="241" t="s">
        <v>158</v>
      </c>
      <c r="E668" s="260" t="s">
        <v>1</v>
      </c>
      <c r="F668" s="261" t="s">
        <v>680</v>
      </c>
      <c r="G668" s="259"/>
      <c r="H668" s="262">
        <v>12.41</v>
      </c>
      <c r="I668" s="263"/>
      <c r="J668" s="259"/>
      <c r="K668" s="259"/>
      <c r="L668" s="264"/>
      <c r="M668" s="265"/>
      <c r="N668" s="266"/>
      <c r="O668" s="266"/>
      <c r="P668" s="266"/>
      <c r="Q668" s="266"/>
      <c r="R668" s="266"/>
      <c r="S668" s="266"/>
      <c r="T668" s="26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8" t="s">
        <v>158</v>
      </c>
      <c r="AU668" s="268" t="s">
        <v>91</v>
      </c>
      <c r="AV668" s="14" t="s">
        <v>91</v>
      </c>
      <c r="AW668" s="14" t="s">
        <v>39</v>
      </c>
      <c r="AX668" s="14" t="s">
        <v>83</v>
      </c>
      <c r="AY668" s="268" t="s">
        <v>145</v>
      </c>
    </row>
    <row r="669" s="15" customFormat="1">
      <c r="A669" s="15"/>
      <c r="B669" s="269"/>
      <c r="C669" s="270"/>
      <c r="D669" s="241" t="s">
        <v>158</v>
      </c>
      <c r="E669" s="271" t="s">
        <v>1</v>
      </c>
      <c r="F669" s="272" t="s">
        <v>161</v>
      </c>
      <c r="G669" s="270"/>
      <c r="H669" s="273">
        <v>46.932999999999993</v>
      </c>
      <c r="I669" s="274"/>
      <c r="J669" s="270"/>
      <c r="K669" s="270"/>
      <c r="L669" s="275"/>
      <c r="M669" s="276"/>
      <c r="N669" s="277"/>
      <c r="O669" s="277"/>
      <c r="P669" s="277"/>
      <c r="Q669" s="277"/>
      <c r="R669" s="277"/>
      <c r="S669" s="277"/>
      <c r="T669" s="278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9" t="s">
        <v>158</v>
      </c>
      <c r="AU669" s="279" t="s">
        <v>91</v>
      </c>
      <c r="AV669" s="15" t="s">
        <v>153</v>
      </c>
      <c r="AW669" s="15" t="s">
        <v>39</v>
      </c>
      <c r="AX669" s="15" t="s">
        <v>87</v>
      </c>
      <c r="AY669" s="279" t="s">
        <v>145</v>
      </c>
    </row>
    <row r="670" s="2" customFormat="1" ht="16.5" customHeight="1">
      <c r="A670" s="40"/>
      <c r="B670" s="41"/>
      <c r="C670" s="228" t="s">
        <v>682</v>
      </c>
      <c r="D670" s="228" t="s">
        <v>148</v>
      </c>
      <c r="E670" s="229" t="s">
        <v>683</v>
      </c>
      <c r="F670" s="230" t="s">
        <v>684</v>
      </c>
      <c r="G670" s="231" t="s">
        <v>207</v>
      </c>
      <c r="H670" s="232">
        <v>46.933</v>
      </c>
      <c r="I670" s="233"/>
      <c r="J670" s="234">
        <f>ROUND(I670*H670,2)</f>
        <v>0</v>
      </c>
      <c r="K670" s="230" t="s">
        <v>152</v>
      </c>
      <c r="L670" s="46"/>
      <c r="M670" s="235" t="s">
        <v>1</v>
      </c>
      <c r="N670" s="236" t="s">
        <v>48</v>
      </c>
      <c r="O670" s="93"/>
      <c r="P670" s="237">
        <f>O670*H670</f>
        <v>0</v>
      </c>
      <c r="Q670" s="237">
        <v>0</v>
      </c>
      <c r="R670" s="237">
        <f>Q670*H670</f>
        <v>0</v>
      </c>
      <c r="S670" s="237">
        <v>0</v>
      </c>
      <c r="T670" s="238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39" t="s">
        <v>153</v>
      </c>
      <c r="AT670" s="239" t="s">
        <v>148</v>
      </c>
      <c r="AU670" s="239" t="s">
        <v>91</v>
      </c>
      <c r="AY670" s="18" t="s">
        <v>145</v>
      </c>
      <c r="BE670" s="240">
        <f>IF(N670="základní",J670,0)</f>
        <v>0</v>
      </c>
      <c r="BF670" s="240">
        <f>IF(N670="snížená",J670,0)</f>
        <v>0</v>
      </c>
      <c r="BG670" s="240">
        <f>IF(N670="zákl. přenesená",J670,0)</f>
        <v>0</v>
      </c>
      <c r="BH670" s="240">
        <f>IF(N670="sníž. přenesená",J670,0)</f>
        <v>0</v>
      </c>
      <c r="BI670" s="240">
        <f>IF(N670="nulová",J670,0)</f>
        <v>0</v>
      </c>
      <c r="BJ670" s="18" t="s">
        <v>87</v>
      </c>
      <c r="BK670" s="240">
        <f>ROUND(I670*H670,2)</f>
        <v>0</v>
      </c>
      <c r="BL670" s="18" t="s">
        <v>153</v>
      </c>
      <c r="BM670" s="239" t="s">
        <v>685</v>
      </c>
    </row>
    <row r="671" s="2" customFormat="1">
      <c r="A671" s="40"/>
      <c r="B671" s="41"/>
      <c r="C671" s="42"/>
      <c r="D671" s="241" t="s">
        <v>154</v>
      </c>
      <c r="E671" s="42"/>
      <c r="F671" s="242" t="s">
        <v>686</v>
      </c>
      <c r="G671" s="42"/>
      <c r="H671" s="42"/>
      <c r="I671" s="243"/>
      <c r="J671" s="42"/>
      <c r="K671" s="42"/>
      <c r="L671" s="46"/>
      <c r="M671" s="244"/>
      <c r="N671" s="245"/>
      <c r="O671" s="93"/>
      <c r="P671" s="93"/>
      <c r="Q671" s="93"/>
      <c r="R671" s="93"/>
      <c r="S671" s="93"/>
      <c r="T671" s="94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8" t="s">
        <v>154</v>
      </c>
      <c r="AU671" s="18" t="s">
        <v>91</v>
      </c>
    </row>
    <row r="672" s="2" customFormat="1">
      <c r="A672" s="40"/>
      <c r="B672" s="41"/>
      <c r="C672" s="42"/>
      <c r="D672" s="246" t="s">
        <v>156</v>
      </c>
      <c r="E672" s="42"/>
      <c r="F672" s="247" t="s">
        <v>687</v>
      </c>
      <c r="G672" s="42"/>
      <c r="H672" s="42"/>
      <c r="I672" s="243"/>
      <c r="J672" s="42"/>
      <c r="K672" s="42"/>
      <c r="L672" s="46"/>
      <c r="M672" s="244"/>
      <c r="N672" s="245"/>
      <c r="O672" s="93"/>
      <c r="P672" s="93"/>
      <c r="Q672" s="93"/>
      <c r="R672" s="93"/>
      <c r="S672" s="93"/>
      <c r="T672" s="94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8" t="s">
        <v>156</v>
      </c>
      <c r="AU672" s="18" t="s">
        <v>91</v>
      </c>
    </row>
    <row r="673" s="13" customFormat="1">
      <c r="A673" s="13"/>
      <c r="B673" s="248"/>
      <c r="C673" s="249"/>
      <c r="D673" s="241" t="s">
        <v>158</v>
      </c>
      <c r="E673" s="250" t="s">
        <v>1</v>
      </c>
      <c r="F673" s="251" t="s">
        <v>673</v>
      </c>
      <c r="G673" s="249"/>
      <c r="H673" s="250" t="s">
        <v>1</v>
      </c>
      <c r="I673" s="252"/>
      <c r="J673" s="249"/>
      <c r="K673" s="249"/>
      <c r="L673" s="253"/>
      <c r="M673" s="254"/>
      <c r="N673" s="255"/>
      <c r="O673" s="255"/>
      <c r="P673" s="255"/>
      <c r="Q673" s="255"/>
      <c r="R673" s="255"/>
      <c r="S673" s="255"/>
      <c r="T673" s="25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7" t="s">
        <v>158</v>
      </c>
      <c r="AU673" s="257" t="s">
        <v>91</v>
      </c>
      <c r="AV673" s="13" t="s">
        <v>87</v>
      </c>
      <c r="AW673" s="13" t="s">
        <v>39</v>
      </c>
      <c r="AX673" s="13" t="s">
        <v>83</v>
      </c>
      <c r="AY673" s="257" t="s">
        <v>145</v>
      </c>
    </row>
    <row r="674" s="14" customFormat="1">
      <c r="A674" s="14"/>
      <c r="B674" s="258"/>
      <c r="C674" s="259"/>
      <c r="D674" s="241" t="s">
        <v>158</v>
      </c>
      <c r="E674" s="260" t="s">
        <v>1</v>
      </c>
      <c r="F674" s="261" t="s">
        <v>680</v>
      </c>
      <c r="G674" s="259"/>
      <c r="H674" s="262">
        <v>12.41</v>
      </c>
      <c r="I674" s="263"/>
      <c r="J674" s="259"/>
      <c r="K674" s="259"/>
      <c r="L674" s="264"/>
      <c r="M674" s="265"/>
      <c r="N674" s="266"/>
      <c r="O674" s="266"/>
      <c r="P674" s="266"/>
      <c r="Q674" s="266"/>
      <c r="R674" s="266"/>
      <c r="S674" s="266"/>
      <c r="T674" s="26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8" t="s">
        <v>158</v>
      </c>
      <c r="AU674" s="268" t="s">
        <v>91</v>
      </c>
      <c r="AV674" s="14" t="s">
        <v>91</v>
      </c>
      <c r="AW674" s="14" t="s">
        <v>39</v>
      </c>
      <c r="AX674" s="14" t="s">
        <v>83</v>
      </c>
      <c r="AY674" s="268" t="s">
        <v>145</v>
      </c>
    </row>
    <row r="675" s="14" customFormat="1">
      <c r="A675" s="14"/>
      <c r="B675" s="258"/>
      <c r="C675" s="259"/>
      <c r="D675" s="241" t="s">
        <v>158</v>
      </c>
      <c r="E675" s="260" t="s">
        <v>1</v>
      </c>
      <c r="F675" s="261" t="s">
        <v>681</v>
      </c>
      <c r="G675" s="259"/>
      <c r="H675" s="262">
        <v>22.113</v>
      </c>
      <c r="I675" s="263"/>
      <c r="J675" s="259"/>
      <c r="K675" s="259"/>
      <c r="L675" s="264"/>
      <c r="M675" s="265"/>
      <c r="N675" s="266"/>
      <c r="O675" s="266"/>
      <c r="P675" s="266"/>
      <c r="Q675" s="266"/>
      <c r="R675" s="266"/>
      <c r="S675" s="266"/>
      <c r="T675" s="26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8" t="s">
        <v>158</v>
      </c>
      <c r="AU675" s="268" t="s">
        <v>91</v>
      </c>
      <c r="AV675" s="14" t="s">
        <v>91</v>
      </c>
      <c r="AW675" s="14" t="s">
        <v>39</v>
      </c>
      <c r="AX675" s="14" t="s">
        <v>83</v>
      </c>
      <c r="AY675" s="268" t="s">
        <v>145</v>
      </c>
    </row>
    <row r="676" s="14" customFormat="1">
      <c r="A676" s="14"/>
      <c r="B676" s="258"/>
      <c r="C676" s="259"/>
      <c r="D676" s="241" t="s">
        <v>158</v>
      </c>
      <c r="E676" s="260" t="s">
        <v>1</v>
      </c>
      <c r="F676" s="261" t="s">
        <v>680</v>
      </c>
      <c r="G676" s="259"/>
      <c r="H676" s="262">
        <v>12.41</v>
      </c>
      <c r="I676" s="263"/>
      <c r="J676" s="259"/>
      <c r="K676" s="259"/>
      <c r="L676" s="264"/>
      <c r="M676" s="265"/>
      <c r="N676" s="266"/>
      <c r="O676" s="266"/>
      <c r="P676" s="266"/>
      <c r="Q676" s="266"/>
      <c r="R676" s="266"/>
      <c r="S676" s="266"/>
      <c r="T676" s="26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8" t="s">
        <v>158</v>
      </c>
      <c r="AU676" s="268" t="s">
        <v>91</v>
      </c>
      <c r="AV676" s="14" t="s">
        <v>91</v>
      </c>
      <c r="AW676" s="14" t="s">
        <v>39</v>
      </c>
      <c r="AX676" s="14" t="s">
        <v>83</v>
      </c>
      <c r="AY676" s="268" t="s">
        <v>145</v>
      </c>
    </row>
    <row r="677" s="15" customFormat="1">
      <c r="A677" s="15"/>
      <c r="B677" s="269"/>
      <c r="C677" s="270"/>
      <c r="D677" s="241" t="s">
        <v>158</v>
      </c>
      <c r="E677" s="271" t="s">
        <v>1</v>
      </c>
      <c r="F677" s="272" t="s">
        <v>161</v>
      </c>
      <c r="G677" s="270"/>
      <c r="H677" s="273">
        <v>46.932999999999993</v>
      </c>
      <c r="I677" s="274"/>
      <c r="J677" s="270"/>
      <c r="K677" s="270"/>
      <c r="L677" s="275"/>
      <c r="M677" s="276"/>
      <c r="N677" s="277"/>
      <c r="O677" s="277"/>
      <c r="P677" s="277"/>
      <c r="Q677" s="277"/>
      <c r="R677" s="277"/>
      <c r="S677" s="277"/>
      <c r="T677" s="278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79" t="s">
        <v>158</v>
      </c>
      <c r="AU677" s="279" t="s">
        <v>91</v>
      </c>
      <c r="AV677" s="15" t="s">
        <v>153</v>
      </c>
      <c r="AW677" s="15" t="s">
        <v>39</v>
      </c>
      <c r="AX677" s="15" t="s">
        <v>87</v>
      </c>
      <c r="AY677" s="279" t="s">
        <v>145</v>
      </c>
    </row>
    <row r="678" s="2" customFormat="1" ht="16.5" customHeight="1">
      <c r="A678" s="40"/>
      <c r="B678" s="41"/>
      <c r="C678" s="228" t="s">
        <v>450</v>
      </c>
      <c r="D678" s="228" t="s">
        <v>148</v>
      </c>
      <c r="E678" s="229" t="s">
        <v>688</v>
      </c>
      <c r="F678" s="230" t="s">
        <v>689</v>
      </c>
      <c r="G678" s="231" t="s">
        <v>207</v>
      </c>
      <c r="H678" s="232">
        <v>23.271000000000001</v>
      </c>
      <c r="I678" s="233"/>
      <c r="J678" s="234">
        <f>ROUND(I678*H678,2)</f>
        <v>0</v>
      </c>
      <c r="K678" s="230" t="s">
        <v>152</v>
      </c>
      <c r="L678" s="46"/>
      <c r="M678" s="235" t="s">
        <v>1</v>
      </c>
      <c r="N678" s="236" t="s">
        <v>48</v>
      </c>
      <c r="O678" s="93"/>
      <c r="P678" s="237">
        <f>O678*H678</f>
        <v>0</v>
      </c>
      <c r="Q678" s="237">
        <v>0.023869999999999999</v>
      </c>
      <c r="R678" s="237">
        <f>Q678*H678</f>
        <v>0.55547877000000001</v>
      </c>
      <c r="S678" s="237">
        <v>0</v>
      </c>
      <c r="T678" s="238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39" t="s">
        <v>153</v>
      </c>
      <c r="AT678" s="239" t="s">
        <v>148</v>
      </c>
      <c r="AU678" s="239" t="s">
        <v>91</v>
      </c>
      <c r="AY678" s="18" t="s">
        <v>145</v>
      </c>
      <c r="BE678" s="240">
        <f>IF(N678="základní",J678,0)</f>
        <v>0</v>
      </c>
      <c r="BF678" s="240">
        <f>IF(N678="snížená",J678,0)</f>
        <v>0</v>
      </c>
      <c r="BG678" s="240">
        <f>IF(N678="zákl. přenesená",J678,0)</f>
        <v>0</v>
      </c>
      <c r="BH678" s="240">
        <f>IF(N678="sníž. přenesená",J678,0)</f>
        <v>0</v>
      </c>
      <c r="BI678" s="240">
        <f>IF(N678="nulová",J678,0)</f>
        <v>0</v>
      </c>
      <c r="BJ678" s="18" t="s">
        <v>87</v>
      </c>
      <c r="BK678" s="240">
        <f>ROUND(I678*H678,2)</f>
        <v>0</v>
      </c>
      <c r="BL678" s="18" t="s">
        <v>153</v>
      </c>
      <c r="BM678" s="239" t="s">
        <v>690</v>
      </c>
    </row>
    <row r="679" s="2" customFormat="1">
      <c r="A679" s="40"/>
      <c r="B679" s="41"/>
      <c r="C679" s="42"/>
      <c r="D679" s="241" t="s">
        <v>154</v>
      </c>
      <c r="E679" s="42"/>
      <c r="F679" s="242" t="s">
        <v>691</v>
      </c>
      <c r="G679" s="42"/>
      <c r="H679" s="42"/>
      <c r="I679" s="243"/>
      <c r="J679" s="42"/>
      <c r="K679" s="42"/>
      <c r="L679" s="46"/>
      <c r="M679" s="244"/>
      <c r="N679" s="245"/>
      <c r="O679" s="93"/>
      <c r="P679" s="93"/>
      <c r="Q679" s="93"/>
      <c r="R679" s="93"/>
      <c r="S679" s="93"/>
      <c r="T679" s="94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8" t="s">
        <v>154</v>
      </c>
      <c r="AU679" s="18" t="s">
        <v>91</v>
      </c>
    </row>
    <row r="680" s="2" customFormat="1">
      <c r="A680" s="40"/>
      <c r="B680" s="41"/>
      <c r="C680" s="42"/>
      <c r="D680" s="246" t="s">
        <v>156</v>
      </c>
      <c r="E680" s="42"/>
      <c r="F680" s="247" t="s">
        <v>692</v>
      </c>
      <c r="G680" s="42"/>
      <c r="H680" s="42"/>
      <c r="I680" s="243"/>
      <c r="J680" s="42"/>
      <c r="K680" s="42"/>
      <c r="L680" s="46"/>
      <c r="M680" s="244"/>
      <c r="N680" s="245"/>
      <c r="O680" s="93"/>
      <c r="P680" s="93"/>
      <c r="Q680" s="93"/>
      <c r="R680" s="93"/>
      <c r="S680" s="93"/>
      <c r="T680" s="94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8" t="s">
        <v>156</v>
      </c>
      <c r="AU680" s="18" t="s">
        <v>91</v>
      </c>
    </row>
    <row r="681" s="13" customFormat="1">
      <c r="A681" s="13"/>
      <c r="B681" s="248"/>
      <c r="C681" s="249"/>
      <c r="D681" s="241" t="s">
        <v>158</v>
      </c>
      <c r="E681" s="250" t="s">
        <v>1</v>
      </c>
      <c r="F681" s="251" t="s">
        <v>673</v>
      </c>
      <c r="G681" s="249"/>
      <c r="H681" s="250" t="s">
        <v>1</v>
      </c>
      <c r="I681" s="252"/>
      <c r="J681" s="249"/>
      <c r="K681" s="249"/>
      <c r="L681" s="253"/>
      <c r="M681" s="254"/>
      <c r="N681" s="255"/>
      <c r="O681" s="255"/>
      <c r="P681" s="255"/>
      <c r="Q681" s="255"/>
      <c r="R681" s="255"/>
      <c r="S681" s="255"/>
      <c r="T681" s="25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7" t="s">
        <v>158</v>
      </c>
      <c r="AU681" s="257" t="s">
        <v>91</v>
      </c>
      <c r="AV681" s="13" t="s">
        <v>87</v>
      </c>
      <c r="AW681" s="13" t="s">
        <v>39</v>
      </c>
      <c r="AX681" s="13" t="s">
        <v>83</v>
      </c>
      <c r="AY681" s="257" t="s">
        <v>145</v>
      </c>
    </row>
    <row r="682" s="14" customFormat="1">
      <c r="A682" s="14"/>
      <c r="B682" s="258"/>
      <c r="C682" s="259"/>
      <c r="D682" s="241" t="s">
        <v>158</v>
      </c>
      <c r="E682" s="260" t="s">
        <v>1</v>
      </c>
      <c r="F682" s="261" t="s">
        <v>693</v>
      </c>
      <c r="G682" s="259"/>
      <c r="H682" s="262">
        <v>5.1829999999999998</v>
      </c>
      <c r="I682" s="263"/>
      <c r="J682" s="259"/>
      <c r="K682" s="259"/>
      <c r="L682" s="264"/>
      <c r="M682" s="265"/>
      <c r="N682" s="266"/>
      <c r="O682" s="266"/>
      <c r="P682" s="266"/>
      <c r="Q682" s="266"/>
      <c r="R682" s="266"/>
      <c r="S682" s="266"/>
      <c r="T682" s="267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8" t="s">
        <v>158</v>
      </c>
      <c r="AU682" s="268" t="s">
        <v>91</v>
      </c>
      <c r="AV682" s="14" t="s">
        <v>91</v>
      </c>
      <c r="AW682" s="14" t="s">
        <v>39</v>
      </c>
      <c r="AX682" s="14" t="s">
        <v>83</v>
      </c>
      <c r="AY682" s="268" t="s">
        <v>145</v>
      </c>
    </row>
    <row r="683" s="14" customFormat="1">
      <c r="A683" s="14"/>
      <c r="B683" s="258"/>
      <c r="C683" s="259"/>
      <c r="D683" s="241" t="s">
        <v>158</v>
      </c>
      <c r="E683" s="260" t="s">
        <v>1</v>
      </c>
      <c r="F683" s="261" t="s">
        <v>694</v>
      </c>
      <c r="G683" s="259"/>
      <c r="H683" s="262">
        <v>12.904999999999999</v>
      </c>
      <c r="I683" s="263"/>
      <c r="J683" s="259"/>
      <c r="K683" s="259"/>
      <c r="L683" s="264"/>
      <c r="M683" s="265"/>
      <c r="N683" s="266"/>
      <c r="O683" s="266"/>
      <c r="P683" s="266"/>
      <c r="Q683" s="266"/>
      <c r="R683" s="266"/>
      <c r="S683" s="266"/>
      <c r="T683" s="26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8" t="s">
        <v>158</v>
      </c>
      <c r="AU683" s="268" t="s">
        <v>91</v>
      </c>
      <c r="AV683" s="14" t="s">
        <v>91</v>
      </c>
      <c r="AW683" s="14" t="s">
        <v>39</v>
      </c>
      <c r="AX683" s="14" t="s">
        <v>83</v>
      </c>
      <c r="AY683" s="268" t="s">
        <v>145</v>
      </c>
    </row>
    <row r="684" s="14" customFormat="1">
      <c r="A684" s="14"/>
      <c r="B684" s="258"/>
      <c r="C684" s="259"/>
      <c r="D684" s="241" t="s">
        <v>158</v>
      </c>
      <c r="E684" s="260" t="s">
        <v>1</v>
      </c>
      <c r="F684" s="261" t="s">
        <v>693</v>
      </c>
      <c r="G684" s="259"/>
      <c r="H684" s="262">
        <v>5.1829999999999998</v>
      </c>
      <c r="I684" s="263"/>
      <c r="J684" s="259"/>
      <c r="K684" s="259"/>
      <c r="L684" s="264"/>
      <c r="M684" s="265"/>
      <c r="N684" s="266"/>
      <c r="O684" s="266"/>
      <c r="P684" s="266"/>
      <c r="Q684" s="266"/>
      <c r="R684" s="266"/>
      <c r="S684" s="266"/>
      <c r="T684" s="26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8" t="s">
        <v>158</v>
      </c>
      <c r="AU684" s="268" t="s">
        <v>91</v>
      </c>
      <c r="AV684" s="14" t="s">
        <v>91</v>
      </c>
      <c r="AW684" s="14" t="s">
        <v>39</v>
      </c>
      <c r="AX684" s="14" t="s">
        <v>83</v>
      </c>
      <c r="AY684" s="268" t="s">
        <v>145</v>
      </c>
    </row>
    <row r="685" s="15" customFormat="1">
      <c r="A685" s="15"/>
      <c r="B685" s="269"/>
      <c r="C685" s="270"/>
      <c r="D685" s="241" t="s">
        <v>158</v>
      </c>
      <c r="E685" s="271" t="s">
        <v>1</v>
      </c>
      <c r="F685" s="272" t="s">
        <v>161</v>
      </c>
      <c r="G685" s="270"/>
      <c r="H685" s="273">
        <v>23.271000000000001</v>
      </c>
      <c r="I685" s="274"/>
      <c r="J685" s="270"/>
      <c r="K685" s="270"/>
      <c r="L685" s="275"/>
      <c r="M685" s="276"/>
      <c r="N685" s="277"/>
      <c r="O685" s="277"/>
      <c r="P685" s="277"/>
      <c r="Q685" s="277"/>
      <c r="R685" s="277"/>
      <c r="S685" s="277"/>
      <c r="T685" s="278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79" t="s">
        <v>158</v>
      </c>
      <c r="AU685" s="279" t="s">
        <v>91</v>
      </c>
      <c r="AV685" s="15" t="s">
        <v>153</v>
      </c>
      <c r="AW685" s="15" t="s">
        <v>39</v>
      </c>
      <c r="AX685" s="15" t="s">
        <v>87</v>
      </c>
      <c r="AY685" s="279" t="s">
        <v>145</v>
      </c>
    </row>
    <row r="686" s="2" customFormat="1" ht="21.75" customHeight="1">
      <c r="A686" s="40"/>
      <c r="B686" s="41"/>
      <c r="C686" s="228" t="s">
        <v>695</v>
      </c>
      <c r="D686" s="228" t="s">
        <v>148</v>
      </c>
      <c r="E686" s="229" t="s">
        <v>696</v>
      </c>
      <c r="F686" s="230" t="s">
        <v>697</v>
      </c>
      <c r="G686" s="231" t="s">
        <v>207</v>
      </c>
      <c r="H686" s="232">
        <v>23.271000000000001</v>
      </c>
      <c r="I686" s="233"/>
      <c r="J686" s="234">
        <f>ROUND(I686*H686,2)</f>
        <v>0</v>
      </c>
      <c r="K686" s="230" t="s">
        <v>152</v>
      </c>
      <c r="L686" s="46"/>
      <c r="M686" s="235" t="s">
        <v>1</v>
      </c>
      <c r="N686" s="236" t="s">
        <v>48</v>
      </c>
      <c r="O686" s="93"/>
      <c r="P686" s="237">
        <f>O686*H686</f>
        <v>0</v>
      </c>
      <c r="Q686" s="237">
        <v>0</v>
      </c>
      <c r="R686" s="237">
        <f>Q686*H686</f>
        <v>0</v>
      </c>
      <c r="S686" s="237">
        <v>0</v>
      </c>
      <c r="T686" s="238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39" t="s">
        <v>153</v>
      </c>
      <c r="AT686" s="239" t="s">
        <v>148</v>
      </c>
      <c r="AU686" s="239" t="s">
        <v>91</v>
      </c>
      <c r="AY686" s="18" t="s">
        <v>145</v>
      </c>
      <c r="BE686" s="240">
        <f>IF(N686="základní",J686,0)</f>
        <v>0</v>
      </c>
      <c r="BF686" s="240">
        <f>IF(N686="snížená",J686,0)</f>
        <v>0</v>
      </c>
      <c r="BG686" s="240">
        <f>IF(N686="zákl. přenesená",J686,0)</f>
        <v>0</v>
      </c>
      <c r="BH686" s="240">
        <f>IF(N686="sníž. přenesená",J686,0)</f>
        <v>0</v>
      </c>
      <c r="BI686" s="240">
        <f>IF(N686="nulová",J686,0)</f>
        <v>0</v>
      </c>
      <c r="BJ686" s="18" t="s">
        <v>87</v>
      </c>
      <c r="BK686" s="240">
        <f>ROUND(I686*H686,2)</f>
        <v>0</v>
      </c>
      <c r="BL686" s="18" t="s">
        <v>153</v>
      </c>
      <c r="BM686" s="239" t="s">
        <v>698</v>
      </c>
    </row>
    <row r="687" s="2" customFormat="1">
      <c r="A687" s="40"/>
      <c r="B687" s="41"/>
      <c r="C687" s="42"/>
      <c r="D687" s="241" t="s">
        <v>154</v>
      </c>
      <c r="E687" s="42"/>
      <c r="F687" s="242" t="s">
        <v>699</v>
      </c>
      <c r="G687" s="42"/>
      <c r="H687" s="42"/>
      <c r="I687" s="243"/>
      <c r="J687" s="42"/>
      <c r="K687" s="42"/>
      <c r="L687" s="46"/>
      <c r="M687" s="244"/>
      <c r="N687" s="245"/>
      <c r="O687" s="93"/>
      <c r="P687" s="93"/>
      <c r="Q687" s="93"/>
      <c r="R687" s="93"/>
      <c r="S687" s="93"/>
      <c r="T687" s="94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8" t="s">
        <v>154</v>
      </c>
      <c r="AU687" s="18" t="s">
        <v>91</v>
      </c>
    </row>
    <row r="688" s="2" customFormat="1">
      <c r="A688" s="40"/>
      <c r="B688" s="41"/>
      <c r="C688" s="42"/>
      <c r="D688" s="246" t="s">
        <v>156</v>
      </c>
      <c r="E688" s="42"/>
      <c r="F688" s="247" t="s">
        <v>700</v>
      </c>
      <c r="G688" s="42"/>
      <c r="H688" s="42"/>
      <c r="I688" s="243"/>
      <c r="J688" s="42"/>
      <c r="K688" s="42"/>
      <c r="L688" s="46"/>
      <c r="M688" s="244"/>
      <c r="N688" s="245"/>
      <c r="O688" s="93"/>
      <c r="P688" s="93"/>
      <c r="Q688" s="93"/>
      <c r="R688" s="93"/>
      <c r="S688" s="93"/>
      <c r="T688" s="94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8" t="s">
        <v>156</v>
      </c>
      <c r="AU688" s="18" t="s">
        <v>91</v>
      </c>
    </row>
    <row r="689" s="13" customFormat="1">
      <c r="A689" s="13"/>
      <c r="B689" s="248"/>
      <c r="C689" s="249"/>
      <c r="D689" s="241" t="s">
        <v>158</v>
      </c>
      <c r="E689" s="250" t="s">
        <v>1</v>
      </c>
      <c r="F689" s="251" t="s">
        <v>673</v>
      </c>
      <c r="G689" s="249"/>
      <c r="H689" s="250" t="s">
        <v>1</v>
      </c>
      <c r="I689" s="252"/>
      <c r="J689" s="249"/>
      <c r="K689" s="249"/>
      <c r="L689" s="253"/>
      <c r="M689" s="254"/>
      <c r="N689" s="255"/>
      <c r="O689" s="255"/>
      <c r="P689" s="255"/>
      <c r="Q689" s="255"/>
      <c r="R689" s="255"/>
      <c r="S689" s="255"/>
      <c r="T689" s="25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7" t="s">
        <v>158</v>
      </c>
      <c r="AU689" s="257" t="s">
        <v>91</v>
      </c>
      <c r="AV689" s="13" t="s">
        <v>87</v>
      </c>
      <c r="AW689" s="13" t="s">
        <v>39</v>
      </c>
      <c r="AX689" s="13" t="s">
        <v>83</v>
      </c>
      <c r="AY689" s="257" t="s">
        <v>145</v>
      </c>
    </row>
    <row r="690" s="14" customFormat="1">
      <c r="A690" s="14"/>
      <c r="B690" s="258"/>
      <c r="C690" s="259"/>
      <c r="D690" s="241" t="s">
        <v>158</v>
      </c>
      <c r="E690" s="260" t="s">
        <v>1</v>
      </c>
      <c r="F690" s="261" t="s">
        <v>693</v>
      </c>
      <c r="G690" s="259"/>
      <c r="H690" s="262">
        <v>5.1829999999999998</v>
      </c>
      <c r="I690" s="263"/>
      <c r="J690" s="259"/>
      <c r="K690" s="259"/>
      <c r="L690" s="264"/>
      <c r="M690" s="265"/>
      <c r="N690" s="266"/>
      <c r="O690" s="266"/>
      <c r="P690" s="266"/>
      <c r="Q690" s="266"/>
      <c r="R690" s="266"/>
      <c r="S690" s="266"/>
      <c r="T690" s="26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8" t="s">
        <v>158</v>
      </c>
      <c r="AU690" s="268" t="s">
        <v>91</v>
      </c>
      <c r="AV690" s="14" t="s">
        <v>91</v>
      </c>
      <c r="AW690" s="14" t="s">
        <v>39</v>
      </c>
      <c r="AX690" s="14" t="s">
        <v>83</v>
      </c>
      <c r="AY690" s="268" t="s">
        <v>145</v>
      </c>
    </row>
    <row r="691" s="14" customFormat="1">
      <c r="A691" s="14"/>
      <c r="B691" s="258"/>
      <c r="C691" s="259"/>
      <c r="D691" s="241" t="s">
        <v>158</v>
      </c>
      <c r="E691" s="260" t="s">
        <v>1</v>
      </c>
      <c r="F691" s="261" t="s">
        <v>694</v>
      </c>
      <c r="G691" s="259"/>
      <c r="H691" s="262">
        <v>12.904999999999999</v>
      </c>
      <c r="I691" s="263"/>
      <c r="J691" s="259"/>
      <c r="K691" s="259"/>
      <c r="L691" s="264"/>
      <c r="M691" s="265"/>
      <c r="N691" s="266"/>
      <c r="O691" s="266"/>
      <c r="P691" s="266"/>
      <c r="Q691" s="266"/>
      <c r="R691" s="266"/>
      <c r="S691" s="266"/>
      <c r="T691" s="267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8" t="s">
        <v>158</v>
      </c>
      <c r="AU691" s="268" t="s">
        <v>91</v>
      </c>
      <c r="AV691" s="14" t="s">
        <v>91</v>
      </c>
      <c r="AW691" s="14" t="s">
        <v>39</v>
      </c>
      <c r="AX691" s="14" t="s">
        <v>83</v>
      </c>
      <c r="AY691" s="268" t="s">
        <v>145</v>
      </c>
    </row>
    <row r="692" s="14" customFormat="1">
      <c r="A692" s="14"/>
      <c r="B692" s="258"/>
      <c r="C692" s="259"/>
      <c r="D692" s="241" t="s">
        <v>158</v>
      </c>
      <c r="E692" s="260" t="s">
        <v>1</v>
      </c>
      <c r="F692" s="261" t="s">
        <v>693</v>
      </c>
      <c r="G692" s="259"/>
      <c r="H692" s="262">
        <v>5.1829999999999998</v>
      </c>
      <c r="I692" s="263"/>
      <c r="J692" s="259"/>
      <c r="K692" s="259"/>
      <c r="L692" s="264"/>
      <c r="M692" s="265"/>
      <c r="N692" s="266"/>
      <c r="O692" s="266"/>
      <c r="P692" s="266"/>
      <c r="Q692" s="266"/>
      <c r="R692" s="266"/>
      <c r="S692" s="266"/>
      <c r="T692" s="26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8" t="s">
        <v>158</v>
      </c>
      <c r="AU692" s="268" t="s">
        <v>91</v>
      </c>
      <c r="AV692" s="14" t="s">
        <v>91</v>
      </c>
      <c r="AW692" s="14" t="s">
        <v>39</v>
      </c>
      <c r="AX692" s="14" t="s">
        <v>83</v>
      </c>
      <c r="AY692" s="268" t="s">
        <v>145</v>
      </c>
    </row>
    <row r="693" s="15" customFormat="1">
      <c r="A693" s="15"/>
      <c r="B693" s="269"/>
      <c r="C693" s="270"/>
      <c r="D693" s="241" t="s">
        <v>158</v>
      </c>
      <c r="E693" s="271" t="s">
        <v>1</v>
      </c>
      <c r="F693" s="272" t="s">
        <v>161</v>
      </c>
      <c r="G693" s="270"/>
      <c r="H693" s="273">
        <v>23.271000000000001</v>
      </c>
      <c r="I693" s="274"/>
      <c r="J693" s="270"/>
      <c r="K693" s="270"/>
      <c r="L693" s="275"/>
      <c r="M693" s="276"/>
      <c r="N693" s="277"/>
      <c r="O693" s="277"/>
      <c r="P693" s="277"/>
      <c r="Q693" s="277"/>
      <c r="R693" s="277"/>
      <c r="S693" s="277"/>
      <c r="T693" s="278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9" t="s">
        <v>158</v>
      </c>
      <c r="AU693" s="279" t="s">
        <v>91</v>
      </c>
      <c r="AV693" s="15" t="s">
        <v>153</v>
      </c>
      <c r="AW693" s="15" t="s">
        <v>39</v>
      </c>
      <c r="AX693" s="15" t="s">
        <v>87</v>
      </c>
      <c r="AY693" s="279" t="s">
        <v>145</v>
      </c>
    </row>
    <row r="694" s="2" customFormat="1" ht="21.75" customHeight="1">
      <c r="A694" s="40"/>
      <c r="B694" s="41"/>
      <c r="C694" s="228" t="s">
        <v>456</v>
      </c>
      <c r="D694" s="228" t="s">
        <v>148</v>
      </c>
      <c r="E694" s="229" t="s">
        <v>701</v>
      </c>
      <c r="F694" s="230" t="s">
        <v>702</v>
      </c>
      <c r="G694" s="231" t="s">
        <v>331</v>
      </c>
      <c r="H694" s="232">
        <v>4.5549999999999997</v>
      </c>
      <c r="I694" s="233"/>
      <c r="J694" s="234">
        <f>ROUND(I694*H694,2)</f>
        <v>0</v>
      </c>
      <c r="K694" s="230" t="s">
        <v>152</v>
      </c>
      <c r="L694" s="46"/>
      <c r="M694" s="235" t="s">
        <v>1</v>
      </c>
      <c r="N694" s="236" t="s">
        <v>48</v>
      </c>
      <c r="O694" s="93"/>
      <c r="P694" s="237">
        <f>O694*H694</f>
        <v>0</v>
      </c>
      <c r="Q694" s="237">
        <v>1.0492699999999999</v>
      </c>
      <c r="R694" s="237">
        <f>Q694*H694</f>
        <v>4.7794248499999989</v>
      </c>
      <c r="S694" s="237">
        <v>0</v>
      </c>
      <c r="T694" s="238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39" t="s">
        <v>153</v>
      </c>
      <c r="AT694" s="239" t="s">
        <v>148</v>
      </c>
      <c r="AU694" s="239" t="s">
        <v>91</v>
      </c>
      <c r="AY694" s="18" t="s">
        <v>145</v>
      </c>
      <c r="BE694" s="240">
        <f>IF(N694="základní",J694,0)</f>
        <v>0</v>
      </c>
      <c r="BF694" s="240">
        <f>IF(N694="snížená",J694,0)</f>
        <v>0</v>
      </c>
      <c r="BG694" s="240">
        <f>IF(N694="zákl. přenesená",J694,0)</f>
        <v>0</v>
      </c>
      <c r="BH694" s="240">
        <f>IF(N694="sníž. přenesená",J694,0)</f>
        <v>0</v>
      </c>
      <c r="BI694" s="240">
        <f>IF(N694="nulová",J694,0)</f>
        <v>0</v>
      </c>
      <c r="BJ694" s="18" t="s">
        <v>87</v>
      </c>
      <c r="BK694" s="240">
        <f>ROUND(I694*H694,2)</f>
        <v>0</v>
      </c>
      <c r="BL694" s="18" t="s">
        <v>153</v>
      </c>
      <c r="BM694" s="239" t="s">
        <v>703</v>
      </c>
    </row>
    <row r="695" s="2" customFormat="1">
      <c r="A695" s="40"/>
      <c r="B695" s="41"/>
      <c r="C695" s="42"/>
      <c r="D695" s="241" t="s">
        <v>154</v>
      </c>
      <c r="E695" s="42"/>
      <c r="F695" s="242" t="s">
        <v>704</v>
      </c>
      <c r="G695" s="42"/>
      <c r="H695" s="42"/>
      <c r="I695" s="243"/>
      <c r="J695" s="42"/>
      <c r="K695" s="42"/>
      <c r="L695" s="46"/>
      <c r="M695" s="244"/>
      <c r="N695" s="245"/>
      <c r="O695" s="93"/>
      <c r="P695" s="93"/>
      <c r="Q695" s="93"/>
      <c r="R695" s="93"/>
      <c r="S695" s="93"/>
      <c r="T695" s="94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8" t="s">
        <v>154</v>
      </c>
      <c r="AU695" s="18" t="s">
        <v>91</v>
      </c>
    </row>
    <row r="696" s="2" customFormat="1">
      <c r="A696" s="40"/>
      <c r="B696" s="41"/>
      <c r="C696" s="42"/>
      <c r="D696" s="246" t="s">
        <v>156</v>
      </c>
      <c r="E696" s="42"/>
      <c r="F696" s="247" t="s">
        <v>705</v>
      </c>
      <c r="G696" s="42"/>
      <c r="H696" s="42"/>
      <c r="I696" s="243"/>
      <c r="J696" s="42"/>
      <c r="K696" s="42"/>
      <c r="L696" s="46"/>
      <c r="M696" s="244"/>
      <c r="N696" s="245"/>
      <c r="O696" s="93"/>
      <c r="P696" s="93"/>
      <c r="Q696" s="93"/>
      <c r="R696" s="93"/>
      <c r="S696" s="93"/>
      <c r="T696" s="94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8" t="s">
        <v>156</v>
      </c>
      <c r="AU696" s="18" t="s">
        <v>91</v>
      </c>
    </row>
    <row r="697" s="13" customFormat="1">
      <c r="A697" s="13"/>
      <c r="B697" s="248"/>
      <c r="C697" s="249"/>
      <c r="D697" s="241" t="s">
        <v>158</v>
      </c>
      <c r="E697" s="250" t="s">
        <v>1</v>
      </c>
      <c r="F697" s="251" t="s">
        <v>706</v>
      </c>
      <c r="G697" s="249"/>
      <c r="H697" s="250" t="s">
        <v>1</v>
      </c>
      <c r="I697" s="252"/>
      <c r="J697" s="249"/>
      <c r="K697" s="249"/>
      <c r="L697" s="253"/>
      <c r="M697" s="254"/>
      <c r="N697" s="255"/>
      <c r="O697" s="255"/>
      <c r="P697" s="255"/>
      <c r="Q697" s="255"/>
      <c r="R697" s="255"/>
      <c r="S697" s="255"/>
      <c r="T697" s="25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7" t="s">
        <v>158</v>
      </c>
      <c r="AU697" s="257" t="s">
        <v>91</v>
      </c>
      <c r="AV697" s="13" t="s">
        <v>87</v>
      </c>
      <c r="AW697" s="13" t="s">
        <v>39</v>
      </c>
      <c r="AX697" s="13" t="s">
        <v>83</v>
      </c>
      <c r="AY697" s="257" t="s">
        <v>145</v>
      </c>
    </row>
    <row r="698" s="14" customFormat="1">
      <c r="A698" s="14"/>
      <c r="B698" s="258"/>
      <c r="C698" s="259"/>
      <c r="D698" s="241" t="s">
        <v>158</v>
      </c>
      <c r="E698" s="260" t="s">
        <v>1</v>
      </c>
      <c r="F698" s="261" t="s">
        <v>707</v>
      </c>
      <c r="G698" s="259"/>
      <c r="H698" s="262">
        <v>4.5549999999999997</v>
      </c>
      <c r="I698" s="263"/>
      <c r="J698" s="259"/>
      <c r="K698" s="259"/>
      <c r="L698" s="264"/>
      <c r="M698" s="265"/>
      <c r="N698" s="266"/>
      <c r="O698" s="266"/>
      <c r="P698" s="266"/>
      <c r="Q698" s="266"/>
      <c r="R698" s="266"/>
      <c r="S698" s="266"/>
      <c r="T698" s="26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8" t="s">
        <v>158</v>
      </c>
      <c r="AU698" s="268" t="s">
        <v>91</v>
      </c>
      <c r="AV698" s="14" t="s">
        <v>91</v>
      </c>
      <c r="AW698" s="14" t="s">
        <v>39</v>
      </c>
      <c r="AX698" s="14" t="s">
        <v>83</v>
      </c>
      <c r="AY698" s="268" t="s">
        <v>145</v>
      </c>
    </row>
    <row r="699" s="15" customFormat="1">
      <c r="A699" s="15"/>
      <c r="B699" s="269"/>
      <c r="C699" s="270"/>
      <c r="D699" s="241" t="s">
        <v>158</v>
      </c>
      <c r="E699" s="271" t="s">
        <v>1</v>
      </c>
      <c r="F699" s="272" t="s">
        <v>161</v>
      </c>
      <c r="G699" s="270"/>
      <c r="H699" s="273">
        <v>4.5549999999999997</v>
      </c>
      <c r="I699" s="274"/>
      <c r="J699" s="270"/>
      <c r="K699" s="270"/>
      <c r="L699" s="275"/>
      <c r="M699" s="276"/>
      <c r="N699" s="277"/>
      <c r="O699" s="277"/>
      <c r="P699" s="277"/>
      <c r="Q699" s="277"/>
      <c r="R699" s="277"/>
      <c r="S699" s="277"/>
      <c r="T699" s="278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9" t="s">
        <v>158</v>
      </c>
      <c r="AU699" s="279" t="s">
        <v>91</v>
      </c>
      <c r="AV699" s="15" t="s">
        <v>153</v>
      </c>
      <c r="AW699" s="15" t="s">
        <v>39</v>
      </c>
      <c r="AX699" s="15" t="s">
        <v>87</v>
      </c>
      <c r="AY699" s="279" t="s">
        <v>145</v>
      </c>
    </row>
    <row r="700" s="2" customFormat="1" ht="24.15" customHeight="1">
      <c r="A700" s="40"/>
      <c r="B700" s="41"/>
      <c r="C700" s="228" t="s">
        <v>708</v>
      </c>
      <c r="D700" s="228" t="s">
        <v>148</v>
      </c>
      <c r="E700" s="229" t="s">
        <v>709</v>
      </c>
      <c r="F700" s="230" t="s">
        <v>710</v>
      </c>
      <c r="G700" s="231" t="s">
        <v>331</v>
      </c>
      <c r="H700" s="232">
        <v>0.75700000000000001</v>
      </c>
      <c r="I700" s="233"/>
      <c r="J700" s="234">
        <f>ROUND(I700*H700,2)</f>
        <v>0</v>
      </c>
      <c r="K700" s="230" t="s">
        <v>152</v>
      </c>
      <c r="L700" s="46"/>
      <c r="M700" s="235" t="s">
        <v>1</v>
      </c>
      <c r="N700" s="236" t="s">
        <v>48</v>
      </c>
      <c r="O700" s="93"/>
      <c r="P700" s="237">
        <f>O700*H700</f>
        <v>0</v>
      </c>
      <c r="Q700" s="237">
        <v>1.02</v>
      </c>
      <c r="R700" s="237">
        <f>Q700*H700</f>
        <v>0.77214000000000005</v>
      </c>
      <c r="S700" s="237">
        <v>0</v>
      </c>
      <c r="T700" s="238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39" t="s">
        <v>153</v>
      </c>
      <c r="AT700" s="239" t="s">
        <v>148</v>
      </c>
      <c r="AU700" s="239" t="s">
        <v>91</v>
      </c>
      <c r="AY700" s="18" t="s">
        <v>145</v>
      </c>
      <c r="BE700" s="240">
        <f>IF(N700="základní",J700,0)</f>
        <v>0</v>
      </c>
      <c r="BF700" s="240">
        <f>IF(N700="snížená",J700,0)</f>
        <v>0</v>
      </c>
      <c r="BG700" s="240">
        <f>IF(N700="zákl. přenesená",J700,0)</f>
        <v>0</v>
      </c>
      <c r="BH700" s="240">
        <f>IF(N700="sníž. přenesená",J700,0)</f>
        <v>0</v>
      </c>
      <c r="BI700" s="240">
        <f>IF(N700="nulová",J700,0)</f>
        <v>0</v>
      </c>
      <c r="BJ700" s="18" t="s">
        <v>87</v>
      </c>
      <c r="BK700" s="240">
        <f>ROUND(I700*H700,2)</f>
        <v>0</v>
      </c>
      <c r="BL700" s="18" t="s">
        <v>153</v>
      </c>
      <c r="BM700" s="239" t="s">
        <v>711</v>
      </c>
    </row>
    <row r="701" s="2" customFormat="1">
      <c r="A701" s="40"/>
      <c r="B701" s="41"/>
      <c r="C701" s="42"/>
      <c r="D701" s="241" t="s">
        <v>154</v>
      </c>
      <c r="E701" s="42"/>
      <c r="F701" s="242" t="s">
        <v>712</v>
      </c>
      <c r="G701" s="42"/>
      <c r="H701" s="42"/>
      <c r="I701" s="243"/>
      <c r="J701" s="42"/>
      <c r="K701" s="42"/>
      <c r="L701" s="46"/>
      <c r="M701" s="244"/>
      <c r="N701" s="245"/>
      <c r="O701" s="93"/>
      <c r="P701" s="93"/>
      <c r="Q701" s="93"/>
      <c r="R701" s="93"/>
      <c r="S701" s="93"/>
      <c r="T701" s="94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T701" s="18" t="s">
        <v>154</v>
      </c>
      <c r="AU701" s="18" t="s">
        <v>91</v>
      </c>
    </row>
    <row r="702" s="2" customFormat="1">
      <c r="A702" s="40"/>
      <c r="B702" s="41"/>
      <c r="C702" s="42"/>
      <c r="D702" s="246" t="s">
        <v>156</v>
      </c>
      <c r="E702" s="42"/>
      <c r="F702" s="247" t="s">
        <v>713</v>
      </c>
      <c r="G702" s="42"/>
      <c r="H702" s="42"/>
      <c r="I702" s="243"/>
      <c r="J702" s="42"/>
      <c r="K702" s="42"/>
      <c r="L702" s="46"/>
      <c r="M702" s="244"/>
      <c r="N702" s="245"/>
      <c r="O702" s="93"/>
      <c r="P702" s="93"/>
      <c r="Q702" s="93"/>
      <c r="R702" s="93"/>
      <c r="S702" s="93"/>
      <c r="T702" s="94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8" t="s">
        <v>156</v>
      </c>
      <c r="AU702" s="18" t="s">
        <v>91</v>
      </c>
    </row>
    <row r="703" s="13" customFormat="1">
      <c r="A703" s="13"/>
      <c r="B703" s="248"/>
      <c r="C703" s="249"/>
      <c r="D703" s="241" t="s">
        <v>158</v>
      </c>
      <c r="E703" s="250" t="s">
        <v>1</v>
      </c>
      <c r="F703" s="251" t="s">
        <v>714</v>
      </c>
      <c r="G703" s="249"/>
      <c r="H703" s="250" t="s">
        <v>1</v>
      </c>
      <c r="I703" s="252"/>
      <c r="J703" s="249"/>
      <c r="K703" s="249"/>
      <c r="L703" s="253"/>
      <c r="M703" s="254"/>
      <c r="N703" s="255"/>
      <c r="O703" s="255"/>
      <c r="P703" s="255"/>
      <c r="Q703" s="255"/>
      <c r="R703" s="255"/>
      <c r="S703" s="255"/>
      <c r="T703" s="25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7" t="s">
        <v>158</v>
      </c>
      <c r="AU703" s="257" t="s">
        <v>91</v>
      </c>
      <c r="AV703" s="13" t="s">
        <v>87</v>
      </c>
      <c r="AW703" s="13" t="s">
        <v>39</v>
      </c>
      <c r="AX703" s="13" t="s">
        <v>83</v>
      </c>
      <c r="AY703" s="257" t="s">
        <v>145</v>
      </c>
    </row>
    <row r="704" s="14" customFormat="1">
      <c r="A704" s="14"/>
      <c r="B704" s="258"/>
      <c r="C704" s="259"/>
      <c r="D704" s="241" t="s">
        <v>158</v>
      </c>
      <c r="E704" s="260" t="s">
        <v>1</v>
      </c>
      <c r="F704" s="261" t="s">
        <v>715</v>
      </c>
      <c r="G704" s="259"/>
      <c r="H704" s="262">
        <v>0.75700000000000001</v>
      </c>
      <c r="I704" s="263"/>
      <c r="J704" s="259"/>
      <c r="K704" s="259"/>
      <c r="L704" s="264"/>
      <c r="M704" s="265"/>
      <c r="N704" s="266"/>
      <c r="O704" s="266"/>
      <c r="P704" s="266"/>
      <c r="Q704" s="266"/>
      <c r="R704" s="266"/>
      <c r="S704" s="266"/>
      <c r="T704" s="26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8" t="s">
        <v>158</v>
      </c>
      <c r="AU704" s="268" t="s">
        <v>91</v>
      </c>
      <c r="AV704" s="14" t="s">
        <v>91</v>
      </c>
      <c r="AW704" s="14" t="s">
        <v>39</v>
      </c>
      <c r="AX704" s="14" t="s">
        <v>83</v>
      </c>
      <c r="AY704" s="268" t="s">
        <v>145</v>
      </c>
    </row>
    <row r="705" s="15" customFormat="1">
      <c r="A705" s="15"/>
      <c r="B705" s="269"/>
      <c r="C705" s="270"/>
      <c r="D705" s="241" t="s">
        <v>158</v>
      </c>
      <c r="E705" s="271" t="s">
        <v>1</v>
      </c>
      <c r="F705" s="272" t="s">
        <v>161</v>
      </c>
      <c r="G705" s="270"/>
      <c r="H705" s="273">
        <v>0.75700000000000001</v>
      </c>
      <c r="I705" s="274"/>
      <c r="J705" s="270"/>
      <c r="K705" s="270"/>
      <c r="L705" s="275"/>
      <c r="M705" s="276"/>
      <c r="N705" s="277"/>
      <c r="O705" s="277"/>
      <c r="P705" s="277"/>
      <c r="Q705" s="277"/>
      <c r="R705" s="277"/>
      <c r="S705" s="277"/>
      <c r="T705" s="278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79" t="s">
        <v>158</v>
      </c>
      <c r="AU705" s="279" t="s">
        <v>91</v>
      </c>
      <c r="AV705" s="15" t="s">
        <v>153</v>
      </c>
      <c r="AW705" s="15" t="s">
        <v>39</v>
      </c>
      <c r="AX705" s="15" t="s">
        <v>87</v>
      </c>
      <c r="AY705" s="279" t="s">
        <v>145</v>
      </c>
    </row>
    <row r="706" s="2" customFormat="1" ht="37.8" customHeight="1">
      <c r="A706" s="40"/>
      <c r="B706" s="41"/>
      <c r="C706" s="228" t="s">
        <v>468</v>
      </c>
      <c r="D706" s="228" t="s">
        <v>148</v>
      </c>
      <c r="E706" s="229" t="s">
        <v>716</v>
      </c>
      <c r="F706" s="230" t="s">
        <v>717</v>
      </c>
      <c r="G706" s="231" t="s">
        <v>475</v>
      </c>
      <c r="H706" s="232">
        <v>71.280000000000001</v>
      </c>
      <c r="I706" s="233"/>
      <c r="J706" s="234">
        <f>ROUND(I706*H706,2)</f>
        <v>0</v>
      </c>
      <c r="K706" s="230" t="s">
        <v>152</v>
      </c>
      <c r="L706" s="46"/>
      <c r="M706" s="235" t="s">
        <v>1</v>
      </c>
      <c r="N706" s="236" t="s">
        <v>48</v>
      </c>
      <c r="O706" s="93"/>
      <c r="P706" s="237">
        <f>O706*H706</f>
        <v>0</v>
      </c>
      <c r="Q706" s="237">
        <v>0.0030500000000000002</v>
      </c>
      <c r="R706" s="237">
        <f>Q706*H706</f>
        <v>0.21740400000000001</v>
      </c>
      <c r="S706" s="237">
        <v>0</v>
      </c>
      <c r="T706" s="238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39" t="s">
        <v>153</v>
      </c>
      <c r="AT706" s="239" t="s">
        <v>148</v>
      </c>
      <c r="AU706" s="239" t="s">
        <v>91</v>
      </c>
      <c r="AY706" s="18" t="s">
        <v>145</v>
      </c>
      <c r="BE706" s="240">
        <f>IF(N706="základní",J706,0)</f>
        <v>0</v>
      </c>
      <c r="BF706" s="240">
        <f>IF(N706="snížená",J706,0)</f>
        <v>0</v>
      </c>
      <c r="BG706" s="240">
        <f>IF(N706="zákl. přenesená",J706,0)</f>
        <v>0</v>
      </c>
      <c r="BH706" s="240">
        <f>IF(N706="sníž. přenesená",J706,0)</f>
        <v>0</v>
      </c>
      <c r="BI706" s="240">
        <f>IF(N706="nulová",J706,0)</f>
        <v>0</v>
      </c>
      <c r="BJ706" s="18" t="s">
        <v>87</v>
      </c>
      <c r="BK706" s="240">
        <f>ROUND(I706*H706,2)</f>
        <v>0</v>
      </c>
      <c r="BL706" s="18" t="s">
        <v>153</v>
      </c>
      <c r="BM706" s="239" t="s">
        <v>718</v>
      </c>
    </row>
    <row r="707" s="2" customFormat="1">
      <c r="A707" s="40"/>
      <c r="B707" s="41"/>
      <c r="C707" s="42"/>
      <c r="D707" s="241" t="s">
        <v>154</v>
      </c>
      <c r="E707" s="42"/>
      <c r="F707" s="242" t="s">
        <v>719</v>
      </c>
      <c r="G707" s="42"/>
      <c r="H707" s="42"/>
      <c r="I707" s="243"/>
      <c r="J707" s="42"/>
      <c r="K707" s="42"/>
      <c r="L707" s="46"/>
      <c r="M707" s="244"/>
      <c r="N707" s="245"/>
      <c r="O707" s="93"/>
      <c r="P707" s="93"/>
      <c r="Q707" s="93"/>
      <c r="R707" s="93"/>
      <c r="S707" s="93"/>
      <c r="T707" s="94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8" t="s">
        <v>154</v>
      </c>
      <c r="AU707" s="18" t="s">
        <v>91</v>
      </c>
    </row>
    <row r="708" s="2" customFormat="1">
      <c r="A708" s="40"/>
      <c r="B708" s="41"/>
      <c r="C708" s="42"/>
      <c r="D708" s="246" t="s">
        <v>156</v>
      </c>
      <c r="E708" s="42"/>
      <c r="F708" s="247" t="s">
        <v>720</v>
      </c>
      <c r="G708" s="42"/>
      <c r="H708" s="42"/>
      <c r="I708" s="243"/>
      <c r="J708" s="42"/>
      <c r="K708" s="42"/>
      <c r="L708" s="46"/>
      <c r="M708" s="244"/>
      <c r="N708" s="245"/>
      <c r="O708" s="93"/>
      <c r="P708" s="93"/>
      <c r="Q708" s="93"/>
      <c r="R708" s="93"/>
      <c r="S708" s="93"/>
      <c r="T708" s="94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8" t="s">
        <v>156</v>
      </c>
      <c r="AU708" s="18" t="s">
        <v>91</v>
      </c>
    </row>
    <row r="709" s="13" customFormat="1">
      <c r="A709" s="13"/>
      <c r="B709" s="248"/>
      <c r="C709" s="249"/>
      <c r="D709" s="241" t="s">
        <v>158</v>
      </c>
      <c r="E709" s="250" t="s">
        <v>1</v>
      </c>
      <c r="F709" s="251" t="s">
        <v>714</v>
      </c>
      <c r="G709" s="249"/>
      <c r="H709" s="250" t="s">
        <v>1</v>
      </c>
      <c r="I709" s="252"/>
      <c r="J709" s="249"/>
      <c r="K709" s="249"/>
      <c r="L709" s="253"/>
      <c r="M709" s="254"/>
      <c r="N709" s="255"/>
      <c r="O709" s="255"/>
      <c r="P709" s="255"/>
      <c r="Q709" s="255"/>
      <c r="R709" s="255"/>
      <c r="S709" s="255"/>
      <c r="T709" s="25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7" t="s">
        <v>158</v>
      </c>
      <c r="AU709" s="257" t="s">
        <v>91</v>
      </c>
      <c r="AV709" s="13" t="s">
        <v>87</v>
      </c>
      <c r="AW709" s="13" t="s">
        <v>39</v>
      </c>
      <c r="AX709" s="13" t="s">
        <v>83</v>
      </c>
      <c r="AY709" s="257" t="s">
        <v>145</v>
      </c>
    </row>
    <row r="710" s="14" customFormat="1">
      <c r="A710" s="14"/>
      <c r="B710" s="258"/>
      <c r="C710" s="259"/>
      <c r="D710" s="241" t="s">
        <v>158</v>
      </c>
      <c r="E710" s="260" t="s">
        <v>1</v>
      </c>
      <c r="F710" s="261" t="s">
        <v>721</v>
      </c>
      <c r="G710" s="259"/>
      <c r="H710" s="262">
        <v>71.280000000000001</v>
      </c>
      <c r="I710" s="263"/>
      <c r="J710" s="259"/>
      <c r="K710" s="259"/>
      <c r="L710" s="264"/>
      <c r="M710" s="265"/>
      <c r="N710" s="266"/>
      <c r="O710" s="266"/>
      <c r="P710" s="266"/>
      <c r="Q710" s="266"/>
      <c r="R710" s="266"/>
      <c r="S710" s="266"/>
      <c r="T710" s="267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8" t="s">
        <v>158</v>
      </c>
      <c r="AU710" s="268" t="s">
        <v>91</v>
      </c>
      <c r="AV710" s="14" t="s">
        <v>91</v>
      </c>
      <c r="AW710" s="14" t="s">
        <v>39</v>
      </c>
      <c r="AX710" s="14" t="s">
        <v>83</v>
      </c>
      <c r="AY710" s="268" t="s">
        <v>145</v>
      </c>
    </row>
    <row r="711" s="15" customFormat="1">
      <c r="A711" s="15"/>
      <c r="B711" s="269"/>
      <c r="C711" s="270"/>
      <c r="D711" s="241" t="s">
        <v>158</v>
      </c>
      <c r="E711" s="271" t="s">
        <v>1</v>
      </c>
      <c r="F711" s="272" t="s">
        <v>161</v>
      </c>
      <c r="G711" s="270"/>
      <c r="H711" s="273">
        <v>71.280000000000001</v>
      </c>
      <c r="I711" s="274"/>
      <c r="J711" s="270"/>
      <c r="K711" s="270"/>
      <c r="L711" s="275"/>
      <c r="M711" s="276"/>
      <c r="N711" s="277"/>
      <c r="O711" s="277"/>
      <c r="P711" s="277"/>
      <c r="Q711" s="277"/>
      <c r="R711" s="277"/>
      <c r="S711" s="277"/>
      <c r="T711" s="278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9" t="s">
        <v>158</v>
      </c>
      <c r="AU711" s="279" t="s">
        <v>91</v>
      </c>
      <c r="AV711" s="15" t="s">
        <v>153</v>
      </c>
      <c r="AW711" s="15" t="s">
        <v>39</v>
      </c>
      <c r="AX711" s="15" t="s">
        <v>87</v>
      </c>
      <c r="AY711" s="279" t="s">
        <v>145</v>
      </c>
    </row>
    <row r="712" s="2" customFormat="1" ht="24.15" customHeight="1">
      <c r="A712" s="40"/>
      <c r="B712" s="41"/>
      <c r="C712" s="228" t="s">
        <v>722</v>
      </c>
      <c r="D712" s="228" t="s">
        <v>148</v>
      </c>
      <c r="E712" s="229" t="s">
        <v>723</v>
      </c>
      <c r="F712" s="230" t="s">
        <v>724</v>
      </c>
      <c r="G712" s="231" t="s">
        <v>151</v>
      </c>
      <c r="H712" s="232">
        <v>4</v>
      </c>
      <c r="I712" s="233"/>
      <c r="J712" s="234">
        <f>ROUND(I712*H712,2)</f>
        <v>0</v>
      </c>
      <c r="K712" s="230" t="s">
        <v>1</v>
      </c>
      <c r="L712" s="46"/>
      <c r="M712" s="235" t="s">
        <v>1</v>
      </c>
      <c r="N712" s="236" t="s">
        <v>48</v>
      </c>
      <c r="O712" s="93"/>
      <c r="P712" s="237">
        <f>O712*H712</f>
        <v>0</v>
      </c>
      <c r="Q712" s="237">
        <v>0</v>
      </c>
      <c r="R712" s="237">
        <f>Q712*H712</f>
        <v>0</v>
      </c>
      <c r="S712" s="237">
        <v>0</v>
      </c>
      <c r="T712" s="238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39" t="s">
        <v>153</v>
      </c>
      <c r="AT712" s="239" t="s">
        <v>148</v>
      </c>
      <c r="AU712" s="239" t="s">
        <v>91</v>
      </c>
      <c r="AY712" s="18" t="s">
        <v>145</v>
      </c>
      <c r="BE712" s="240">
        <f>IF(N712="základní",J712,0)</f>
        <v>0</v>
      </c>
      <c r="BF712" s="240">
        <f>IF(N712="snížená",J712,0)</f>
        <v>0</v>
      </c>
      <c r="BG712" s="240">
        <f>IF(N712="zákl. přenesená",J712,0)</f>
        <v>0</v>
      </c>
      <c r="BH712" s="240">
        <f>IF(N712="sníž. přenesená",J712,0)</f>
        <v>0</v>
      </c>
      <c r="BI712" s="240">
        <f>IF(N712="nulová",J712,0)</f>
        <v>0</v>
      </c>
      <c r="BJ712" s="18" t="s">
        <v>87</v>
      </c>
      <c r="BK712" s="240">
        <f>ROUND(I712*H712,2)</f>
        <v>0</v>
      </c>
      <c r="BL712" s="18" t="s">
        <v>153</v>
      </c>
      <c r="BM712" s="239" t="s">
        <v>725</v>
      </c>
    </row>
    <row r="713" s="2" customFormat="1">
      <c r="A713" s="40"/>
      <c r="B713" s="41"/>
      <c r="C713" s="42"/>
      <c r="D713" s="241" t="s">
        <v>154</v>
      </c>
      <c r="E713" s="42"/>
      <c r="F713" s="242" t="s">
        <v>724</v>
      </c>
      <c r="G713" s="42"/>
      <c r="H713" s="42"/>
      <c r="I713" s="243"/>
      <c r="J713" s="42"/>
      <c r="K713" s="42"/>
      <c r="L713" s="46"/>
      <c r="M713" s="244"/>
      <c r="N713" s="245"/>
      <c r="O713" s="93"/>
      <c r="P713" s="93"/>
      <c r="Q713" s="93"/>
      <c r="R713" s="93"/>
      <c r="S713" s="93"/>
      <c r="T713" s="94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8" t="s">
        <v>154</v>
      </c>
      <c r="AU713" s="18" t="s">
        <v>91</v>
      </c>
    </row>
    <row r="714" s="13" customFormat="1">
      <c r="A714" s="13"/>
      <c r="B714" s="248"/>
      <c r="C714" s="249"/>
      <c r="D714" s="241" t="s">
        <v>158</v>
      </c>
      <c r="E714" s="250" t="s">
        <v>1</v>
      </c>
      <c r="F714" s="251" t="s">
        <v>714</v>
      </c>
      <c r="G714" s="249"/>
      <c r="H714" s="250" t="s">
        <v>1</v>
      </c>
      <c r="I714" s="252"/>
      <c r="J714" s="249"/>
      <c r="K714" s="249"/>
      <c r="L714" s="253"/>
      <c r="M714" s="254"/>
      <c r="N714" s="255"/>
      <c r="O714" s="255"/>
      <c r="P714" s="255"/>
      <c r="Q714" s="255"/>
      <c r="R714" s="255"/>
      <c r="S714" s="255"/>
      <c r="T714" s="25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7" t="s">
        <v>158</v>
      </c>
      <c r="AU714" s="257" t="s">
        <v>91</v>
      </c>
      <c r="AV714" s="13" t="s">
        <v>87</v>
      </c>
      <c r="AW714" s="13" t="s">
        <v>39</v>
      </c>
      <c r="AX714" s="13" t="s">
        <v>83</v>
      </c>
      <c r="AY714" s="257" t="s">
        <v>145</v>
      </c>
    </row>
    <row r="715" s="14" customFormat="1">
      <c r="A715" s="14"/>
      <c r="B715" s="258"/>
      <c r="C715" s="259"/>
      <c r="D715" s="241" t="s">
        <v>158</v>
      </c>
      <c r="E715" s="260" t="s">
        <v>1</v>
      </c>
      <c r="F715" s="261" t="s">
        <v>153</v>
      </c>
      <c r="G715" s="259"/>
      <c r="H715" s="262">
        <v>4</v>
      </c>
      <c r="I715" s="263"/>
      <c r="J715" s="259"/>
      <c r="K715" s="259"/>
      <c r="L715" s="264"/>
      <c r="M715" s="265"/>
      <c r="N715" s="266"/>
      <c r="O715" s="266"/>
      <c r="P715" s="266"/>
      <c r="Q715" s="266"/>
      <c r="R715" s="266"/>
      <c r="S715" s="266"/>
      <c r="T715" s="26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8" t="s">
        <v>158</v>
      </c>
      <c r="AU715" s="268" t="s">
        <v>91</v>
      </c>
      <c r="AV715" s="14" t="s">
        <v>91</v>
      </c>
      <c r="AW715" s="14" t="s">
        <v>39</v>
      </c>
      <c r="AX715" s="14" t="s">
        <v>83</v>
      </c>
      <c r="AY715" s="268" t="s">
        <v>145</v>
      </c>
    </row>
    <row r="716" s="15" customFormat="1">
      <c r="A716" s="15"/>
      <c r="B716" s="269"/>
      <c r="C716" s="270"/>
      <c r="D716" s="241" t="s">
        <v>158</v>
      </c>
      <c r="E716" s="271" t="s">
        <v>1</v>
      </c>
      <c r="F716" s="272" t="s">
        <v>161</v>
      </c>
      <c r="G716" s="270"/>
      <c r="H716" s="273">
        <v>4</v>
      </c>
      <c r="I716" s="274"/>
      <c r="J716" s="270"/>
      <c r="K716" s="270"/>
      <c r="L716" s="275"/>
      <c r="M716" s="276"/>
      <c r="N716" s="277"/>
      <c r="O716" s="277"/>
      <c r="P716" s="277"/>
      <c r="Q716" s="277"/>
      <c r="R716" s="277"/>
      <c r="S716" s="277"/>
      <c r="T716" s="27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9" t="s">
        <v>158</v>
      </c>
      <c r="AU716" s="279" t="s">
        <v>91</v>
      </c>
      <c r="AV716" s="15" t="s">
        <v>153</v>
      </c>
      <c r="AW716" s="15" t="s">
        <v>39</v>
      </c>
      <c r="AX716" s="15" t="s">
        <v>87</v>
      </c>
      <c r="AY716" s="279" t="s">
        <v>145</v>
      </c>
    </row>
    <row r="717" s="2" customFormat="1" ht="21.75" customHeight="1">
      <c r="A717" s="40"/>
      <c r="B717" s="41"/>
      <c r="C717" s="292" t="s">
        <v>476</v>
      </c>
      <c r="D717" s="292" t="s">
        <v>347</v>
      </c>
      <c r="E717" s="293" t="s">
        <v>726</v>
      </c>
      <c r="F717" s="294" t="s">
        <v>727</v>
      </c>
      <c r="G717" s="295" t="s">
        <v>475</v>
      </c>
      <c r="H717" s="296">
        <v>641.51999999999998</v>
      </c>
      <c r="I717" s="297"/>
      <c r="J717" s="298">
        <f>ROUND(I717*H717,2)</f>
        <v>0</v>
      </c>
      <c r="K717" s="294" t="s">
        <v>152</v>
      </c>
      <c r="L717" s="299"/>
      <c r="M717" s="300" t="s">
        <v>1</v>
      </c>
      <c r="N717" s="301" t="s">
        <v>48</v>
      </c>
      <c r="O717" s="93"/>
      <c r="P717" s="237">
        <f>O717*H717</f>
        <v>0</v>
      </c>
      <c r="Q717" s="237">
        <v>0.0013400000000000001</v>
      </c>
      <c r="R717" s="237">
        <f>Q717*H717</f>
        <v>0.85963679999999998</v>
      </c>
      <c r="S717" s="237">
        <v>0</v>
      </c>
      <c r="T717" s="238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39" t="s">
        <v>198</v>
      </c>
      <c r="AT717" s="239" t="s">
        <v>347</v>
      </c>
      <c r="AU717" s="239" t="s">
        <v>91</v>
      </c>
      <c r="AY717" s="18" t="s">
        <v>145</v>
      </c>
      <c r="BE717" s="240">
        <f>IF(N717="základní",J717,0)</f>
        <v>0</v>
      </c>
      <c r="BF717" s="240">
        <f>IF(N717="snížená",J717,0)</f>
        <v>0</v>
      </c>
      <c r="BG717" s="240">
        <f>IF(N717="zákl. přenesená",J717,0)</f>
        <v>0</v>
      </c>
      <c r="BH717" s="240">
        <f>IF(N717="sníž. přenesená",J717,0)</f>
        <v>0</v>
      </c>
      <c r="BI717" s="240">
        <f>IF(N717="nulová",J717,0)</f>
        <v>0</v>
      </c>
      <c r="BJ717" s="18" t="s">
        <v>87</v>
      </c>
      <c r="BK717" s="240">
        <f>ROUND(I717*H717,2)</f>
        <v>0</v>
      </c>
      <c r="BL717" s="18" t="s">
        <v>153</v>
      </c>
      <c r="BM717" s="239" t="s">
        <v>728</v>
      </c>
    </row>
    <row r="718" s="2" customFormat="1">
      <c r="A718" s="40"/>
      <c r="B718" s="41"/>
      <c r="C718" s="42"/>
      <c r="D718" s="241" t="s">
        <v>154</v>
      </c>
      <c r="E718" s="42"/>
      <c r="F718" s="242" t="s">
        <v>727</v>
      </c>
      <c r="G718" s="42"/>
      <c r="H718" s="42"/>
      <c r="I718" s="243"/>
      <c r="J718" s="42"/>
      <c r="K718" s="42"/>
      <c r="L718" s="46"/>
      <c r="M718" s="244"/>
      <c r="N718" s="245"/>
      <c r="O718" s="93"/>
      <c r="P718" s="93"/>
      <c r="Q718" s="93"/>
      <c r="R718" s="93"/>
      <c r="S718" s="93"/>
      <c r="T718" s="94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8" t="s">
        <v>154</v>
      </c>
      <c r="AU718" s="18" t="s">
        <v>91</v>
      </c>
    </row>
    <row r="719" s="13" customFormat="1">
      <c r="A719" s="13"/>
      <c r="B719" s="248"/>
      <c r="C719" s="249"/>
      <c r="D719" s="241" t="s">
        <v>158</v>
      </c>
      <c r="E719" s="250" t="s">
        <v>1</v>
      </c>
      <c r="F719" s="251" t="s">
        <v>714</v>
      </c>
      <c r="G719" s="249"/>
      <c r="H719" s="250" t="s">
        <v>1</v>
      </c>
      <c r="I719" s="252"/>
      <c r="J719" s="249"/>
      <c r="K719" s="249"/>
      <c r="L719" s="253"/>
      <c r="M719" s="254"/>
      <c r="N719" s="255"/>
      <c r="O719" s="255"/>
      <c r="P719" s="255"/>
      <c r="Q719" s="255"/>
      <c r="R719" s="255"/>
      <c r="S719" s="255"/>
      <c r="T719" s="25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7" t="s">
        <v>158</v>
      </c>
      <c r="AU719" s="257" t="s">
        <v>91</v>
      </c>
      <c r="AV719" s="13" t="s">
        <v>87</v>
      </c>
      <c r="AW719" s="13" t="s">
        <v>39</v>
      </c>
      <c r="AX719" s="13" t="s">
        <v>83</v>
      </c>
      <c r="AY719" s="257" t="s">
        <v>145</v>
      </c>
    </row>
    <row r="720" s="14" customFormat="1">
      <c r="A720" s="14"/>
      <c r="B720" s="258"/>
      <c r="C720" s="259"/>
      <c r="D720" s="241" t="s">
        <v>158</v>
      </c>
      <c r="E720" s="260" t="s">
        <v>1</v>
      </c>
      <c r="F720" s="261" t="s">
        <v>729</v>
      </c>
      <c r="G720" s="259"/>
      <c r="H720" s="262">
        <v>641.51999999999998</v>
      </c>
      <c r="I720" s="263"/>
      <c r="J720" s="259"/>
      <c r="K720" s="259"/>
      <c r="L720" s="264"/>
      <c r="M720" s="265"/>
      <c r="N720" s="266"/>
      <c r="O720" s="266"/>
      <c r="P720" s="266"/>
      <c r="Q720" s="266"/>
      <c r="R720" s="266"/>
      <c r="S720" s="266"/>
      <c r="T720" s="26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8" t="s">
        <v>158</v>
      </c>
      <c r="AU720" s="268" t="s">
        <v>91</v>
      </c>
      <c r="AV720" s="14" t="s">
        <v>91</v>
      </c>
      <c r="AW720" s="14" t="s">
        <v>39</v>
      </c>
      <c r="AX720" s="14" t="s">
        <v>83</v>
      </c>
      <c r="AY720" s="268" t="s">
        <v>145</v>
      </c>
    </row>
    <row r="721" s="15" customFormat="1">
      <c r="A721" s="15"/>
      <c r="B721" s="269"/>
      <c r="C721" s="270"/>
      <c r="D721" s="241" t="s">
        <v>158</v>
      </c>
      <c r="E721" s="271" t="s">
        <v>1</v>
      </c>
      <c r="F721" s="272" t="s">
        <v>161</v>
      </c>
      <c r="G721" s="270"/>
      <c r="H721" s="273">
        <v>641.51999999999998</v>
      </c>
      <c r="I721" s="274"/>
      <c r="J721" s="270"/>
      <c r="K721" s="270"/>
      <c r="L721" s="275"/>
      <c r="M721" s="276"/>
      <c r="N721" s="277"/>
      <c r="O721" s="277"/>
      <c r="P721" s="277"/>
      <c r="Q721" s="277"/>
      <c r="R721" s="277"/>
      <c r="S721" s="277"/>
      <c r="T721" s="278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9" t="s">
        <v>158</v>
      </c>
      <c r="AU721" s="279" t="s">
        <v>91</v>
      </c>
      <c r="AV721" s="15" t="s">
        <v>153</v>
      </c>
      <c r="AW721" s="15" t="s">
        <v>39</v>
      </c>
      <c r="AX721" s="15" t="s">
        <v>87</v>
      </c>
      <c r="AY721" s="279" t="s">
        <v>145</v>
      </c>
    </row>
    <row r="722" s="2" customFormat="1" ht="37.8" customHeight="1">
      <c r="A722" s="40"/>
      <c r="B722" s="41"/>
      <c r="C722" s="228" t="s">
        <v>730</v>
      </c>
      <c r="D722" s="228" t="s">
        <v>148</v>
      </c>
      <c r="E722" s="229" t="s">
        <v>731</v>
      </c>
      <c r="F722" s="230" t="s">
        <v>732</v>
      </c>
      <c r="G722" s="231" t="s">
        <v>151</v>
      </c>
      <c r="H722" s="232">
        <v>4</v>
      </c>
      <c r="I722" s="233"/>
      <c r="J722" s="234">
        <f>ROUND(I722*H722,2)</f>
        <v>0</v>
      </c>
      <c r="K722" s="230" t="s">
        <v>1</v>
      </c>
      <c r="L722" s="46"/>
      <c r="M722" s="235" t="s">
        <v>1</v>
      </c>
      <c r="N722" s="236" t="s">
        <v>48</v>
      </c>
      <c r="O722" s="93"/>
      <c r="P722" s="237">
        <f>O722*H722</f>
        <v>0</v>
      </c>
      <c r="Q722" s="237">
        <v>0</v>
      </c>
      <c r="R722" s="237">
        <f>Q722*H722</f>
        <v>0</v>
      </c>
      <c r="S722" s="237">
        <v>0</v>
      </c>
      <c r="T722" s="238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39" t="s">
        <v>153</v>
      </c>
      <c r="AT722" s="239" t="s">
        <v>148</v>
      </c>
      <c r="AU722" s="239" t="s">
        <v>91</v>
      </c>
      <c r="AY722" s="18" t="s">
        <v>145</v>
      </c>
      <c r="BE722" s="240">
        <f>IF(N722="základní",J722,0)</f>
        <v>0</v>
      </c>
      <c r="BF722" s="240">
        <f>IF(N722="snížená",J722,0)</f>
        <v>0</v>
      </c>
      <c r="BG722" s="240">
        <f>IF(N722="zákl. přenesená",J722,0)</f>
        <v>0</v>
      </c>
      <c r="BH722" s="240">
        <f>IF(N722="sníž. přenesená",J722,0)</f>
        <v>0</v>
      </c>
      <c r="BI722" s="240">
        <f>IF(N722="nulová",J722,0)</f>
        <v>0</v>
      </c>
      <c r="BJ722" s="18" t="s">
        <v>87</v>
      </c>
      <c r="BK722" s="240">
        <f>ROUND(I722*H722,2)</f>
        <v>0</v>
      </c>
      <c r="BL722" s="18" t="s">
        <v>153</v>
      </c>
      <c r="BM722" s="239" t="s">
        <v>733</v>
      </c>
    </row>
    <row r="723" s="2" customFormat="1">
      <c r="A723" s="40"/>
      <c r="B723" s="41"/>
      <c r="C723" s="42"/>
      <c r="D723" s="241" t="s">
        <v>154</v>
      </c>
      <c r="E723" s="42"/>
      <c r="F723" s="242" t="s">
        <v>734</v>
      </c>
      <c r="G723" s="42"/>
      <c r="H723" s="42"/>
      <c r="I723" s="243"/>
      <c r="J723" s="42"/>
      <c r="K723" s="42"/>
      <c r="L723" s="46"/>
      <c r="M723" s="244"/>
      <c r="N723" s="245"/>
      <c r="O723" s="93"/>
      <c r="P723" s="93"/>
      <c r="Q723" s="93"/>
      <c r="R723" s="93"/>
      <c r="S723" s="93"/>
      <c r="T723" s="94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8" t="s">
        <v>154</v>
      </c>
      <c r="AU723" s="18" t="s">
        <v>91</v>
      </c>
    </row>
    <row r="724" s="13" customFormat="1">
      <c r="A724" s="13"/>
      <c r="B724" s="248"/>
      <c r="C724" s="249"/>
      <c r="D724" s="241" t="s">
        <v>158</v>
      </c>
      <c r="E724" s="250" t="s">
        <v>1</v>
      </c>
      <c r="F724" s="251" t="s">
        <v>714</v>
      </c>
      <c r="G724" s="249"/>
      <c r="H724" s="250" t="s">
        <v>1</v>
      </c>
      <c r="I724" s="252"/>
      <c r="J724" s="249"/>
      <c r="K724" s="249"/>
      <c r="L724" s="253"/>
      <c r="M724" s="254"/>
      <c r="N724" s="255"/>
      <c r="O724" s="255"/>
      <c r="P724" s="255"/>
      <c r="Q724" s="255"/>
      <c r="R724" s="255"/>
      <c r="S724" s="255"/>
      <c r="T724" s="25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7" t="s">
        <v>158</v>
      </c>
      <c r="AU724" s="257" t="s">
        <v>91</v>
      </c>
      <c r="AV724" s="13" t="s">
        <v>87</v>
      </c>
      <c r="AW724" s="13" t="s">
        <v>39</v>
      </c>
      <c r="AX724" s="13" t="s">
        <v>83</v>
      </c>
      <c r="AY724" s="257" t="s">
        <v>145</v>
      </c>
    </row>
    <row r="725" s="14" customFormat="1">
      <c r="A725" s="14"/>
      <c r="B725" s="258"/>
      <c r="C725" s="259"/>
      <c r="D725" s="241" t="s">
        <v>158</v>
      </c>
      <c r="E725" s="260" t="s">
        <v>1</v>
      </c>
      <c r="F725" s="261" t="s">
        <v>153</v>
      </c>
      <c r="G725" s="259"/>
      <c r="H725" s="262">
        <v>4</v>
      </c>
      <c r="I725" s="263"/>
      <c r="J725" s="259"/>
      <c r="K725" s="259"/>
      <c r="L725" s="264"/>
      <c r="M725" s="265"/>
      <c r="N725" s="266"/>
      <c r="O725" s="266"/>
      <c r="P725" s="266"/>
      <c r="Q725" s="266"/>
      <c r="R725" s="266"/>
      <c r="S725" s="266"/>
      <c r="T725" s="26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8" t="s">
        <v>158</v>
      </c>
      <c r="AU725" s="268" t="s">
        <v>91</v>
      </c>
      <c r="AV725" s="14" t="s">
        <v>91</v>
      </c>
      <c r="AW725" s="14" t="s">
        <v>39</v>
      </c>
      <c r="AX725" s="14" t="s">
        <v>83</v>
      </c>
      <c r="AY725" s="268" t="s">
        <v>145</v>
      </c>
    </row>
    <row r="726" s="15" customFormat="1">
      <c r="A726" s="15"/>
      <c r="B726" s="269"/>
      <c r="C726" s="270"/>
      <c r="D726" s="241" t="s">
        <v>158</v>
      </c>
      <c r="E726" s="271" t="s">
        <v>1</v>
      </c>
      <c r="F726" s="272" t="s">
        <v>161</v>
      </c>
      <c r="G726" s="270"/>
      <c r="H726" s="273">
        <v>4</v>
      </c>
      <c r="I726" s="274"/>
      <c r="J726" s="270"/>
      <c r="K726" s="270"/>
      <c r="L726" s="275"/>
      <c r="M726" s="276"/>
      <c r="N726" s="277"/>
      <c r="O726" s="277"/>
      <c r="P726" s="277"/>
      <c r="Q726" s="277"/>
      <c r="R726" s="277"/>
      <c r="S726" s="277"/>
      <c r="T726" s="278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9" t="s">
        <v>158</v>
      </c>
      <c r="AU726" s="279" t="s">
        <v>91</v>
      </c>
      <c r="AV726" s="15" t="s">
        <v>153</v>
      </c>
      <c r="AW726" s="15" t="s">
        <v>39</v>
      </c>
      <c r="AX726" s="15" t="s">
        <v>87</v>
      </c>
      <c r="AY726" s="279" t="s">
        <v>145</v>
      </c>
    </row>
    <row r="727" s="2" customFormat="1" ht="24.15" customHeight="1">
      <c r="A727" s="40"/>
      <c r="B727" s="41"/>
      <c r="C727" s="228" t="s">
        <v>483</v>
      </c>
      <c r="D727" s="228" t="s">
        <v>148</v>
      </c>
      <c r="E727" s="229" t="s">
        <v>735</v>
      </c>
      <c r="F727" s="230" t="s">
        <v>736</v>
      </c>
      <c r="G727" s="231" t="s">
        <v>151</v>
      </c>
      <c r="H727" s="232">
        <v>8</v>
      </c>
      <c r="I727" s="233"/>
      <c r="J727" s="234">
        <f>ROUND(I727*H727,2)</f>
        <v>0</v>
      </c>
      <c r="K727" s="230" t="s">
        <v>1</v>
      </c>
      <c r="L727" s="46"/>
      <c r="M727" s="235" t="s">
        <v>1</v>
      </c>
      <c r="N727" s="236" t="s">
        <v>48</v>
      </c>
      <c r="O727" s="93"/>
      <c r="P727" s="237">
        <f>O727*H727</f>
        <v>0</v>
      </c>
      <c r="Q727" s="237">
        <v>0</v>
      </c>
      <c r="R727" s="237">
        <f>Q727*H727</f>
        <v>0</v>
      </c>
      <c r="S727" s="237">
        <v>0</v>
      </c>
      <c r="T727" s="238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39" t="s">
        <v>153</v>
      </c>
      <c r="AT727" s="239" t="s">
        <v>148</v>
      </c>
      <c r="AU727" s="239" t="s">
        <v>91</v>
      </c>
      <c r="AY727" s="18" t="s">
        <v>145</v>
      </c>
      <c r="BE727" s="240">
        <f>IF(N727="základní",J727,0)</f>
        <v>0</v>
      </c>
      <c r="BF727" s="240">
        <f>IF(N727="snížená",J727,0)</f>
        <v>0</v>
      </c>
      <c r="BG727" s="240">
        <f>IF(N727="zákl. přenesená",J727,0)</f>
        <v>0</v>
      </c>
      <c r="BH727" s="240">
        <f>IF(N727="sníž. přenesená",J727,0)</f>
        <v>0</v>
      </c>
      <c r="BI727" s="240">
        <f>IF(N727="nulová",J727,0)</f>
        <v>0</v>
      </c>
      <c r="BJ727" s="18" t="s">
        <v>87</v>
      </c>
      <c r="BK727" s="240">
        <f>ROUND(I727*H727,2)</f>
        <v>0</v>
      </c>
      <c r="BL727" s="18" t="s">
        <v>153</v>
      </c>
      <c r="BM727" s="239" t="s">
        <v>737</v>
      </c>
    </row>
    <row r="728" s="2" customFormat="1">
      <c r="A728" s="40"/>
      <c r="B728" s="41"/>
      <c r="C728" s="42"/>
      <c r="D728" s="241" t="s">
        <v>154</v>
      </c>
      <c r="E728" s="42"/>
      <c r="F728" s="242" t="s">
        <v>736</v>
      </c>
      <c r="G728" s="42"/>
      <c r="H728" s="42"/>
      <c r="I728" s="243"/>
      <c r="J728" s="42"/>
      <c r="K728" s="42"/>
      <c r="L728" s="46"/>
      <c r="M728" s="244"/>
      <c r="N728" s="245"/>
      <c r="O728" s="93"/>
      <c r="P728" s="93"/>
      <c r="Q728" s="93"/>
      <c r="R728" s="93"/>
      <c r="S728" s="93"/>
      <c r="T728" s="94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8" t="s">
        <v>154</v>
      </c>
      <c r="AU728" s="18" t="s">
        <v>91</v>
      </c>
    </row>
    <row r="729" s="13" customFormat="1">
      <c r="A729" s="13"/>
      <c r="B729" s="248"/>
      <c r="C729" s="249"/>
      <c r="D729" s="241" t="s">
        <v>158</v>
      </c>
      <c r="E729" s="250" t="s">
        <v>1</v>
      </c>
      <c r="F729" s="251" t="s">
        <v>714</v>
      </c>
      <c r="G729" s="249"/>
      <c r="H729" s="250" t="s">
        <v>1</v>
      </c>
      <c r="I729" s="252"/>
      <c r="J729" s="249"/>
      <c r="K729" s="249"/>
      <c r="L729" s="253"/>
      <c r="M729" s="254"/>
      <c r="N729" s="255"/>
      <c r="O729" s="255"/>
      <c r="P729" s="255"/>
      <c r="Q729" s="255"/>
      <c r="R729" s="255"/>
      <c r="S729" s="255"/>
      <c r="T729" s="25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7" t="s">
        <v>158</v>
      </c>
      <c r="AU729" s="257" t="s">
        <v>91</v>
      </c>
      <c r="AV729" s="13" t="s">
        <v>87</v>
      </c>
      <c r="AW729" s="13" t="s">
        <v>39</v>
      </c>
      <c r="AX729" s="13" t="s">
        <v>83</v>
      </c>
      <c r="AY729" s="257" t="s">
        <v>145</v>
      </c>
    </row>
    <row r="730" s="14" customFormat="1">
      <c r="A730" s="14"/>
      <c r="B730" s="258"/>
      <c r="C730" s="259"/>
      <c r="D730" s="241" t="s">
        <v>158</v>
      </c>
      <c r="E730" s="260" t="s">
        <v>1</v>
      </c>
      <c r="F730" s="261" t="s">
        <v>198</v>
      </c>
      <c r="G730" s="259"/>
      <c r="H730" s="262">
        <v>8</v>
      </c>
      <c r="I730" s="263"/>
      <c r="J730" s="259"/>
      <c r="K730" s="259"/>
      <c r="L730" s="264"/>
      <c r="M730" s="265"/>
      <c r="N730" s="266"/>
      <c r="O730" s="266"/>
      <c r="P730" s="266"/>
      <c r="Q730" s="266"/>
      <c r="R730" s="266"/>
      <c r="S730" s="266"/>
      <c r="T730" s="26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8" t="s">
        <v>158</v>
      </c>
      <c r="AU730" s="268" t="s">
        <v>91</v>
      </c>
      <c r="AV730" s="14" t="s">
        <v>91</v>
      </c>
      <c r="AW730" s="14" t="s">
        <v>39</v>
      </c>
      <c r="AX730" s="14" t="s">
        <v>83</v>
      </c>
      <c r="AY730" s="268" t="s">
        <v>145</v>
      </c>
    </row>
    <row r="731" s="15" customFormat="1">
      <c r="A731" s="15"/>
      <c r="B731" s="269"/>
      <c r="C731" s="270"/>
      <c r="D731" s="241" t="s">
        <v>158</v>
      </c>
      <c r="E731" s="271" t="s">
        <v>1</v>
      </c>
      <c r="F731" s="272" t="s">
        <v>161</v>
      </c>
      <c r="G731" s="270"/>
      <c r="H731" s="273">
        <v>8</v>
      </c>
      <c r="I731" s="274"/>
      <c r="J731" s="270"/>
      <c r="K731" s="270"/>
      <c r="L731" s="275"/>
      <c r="M731" s="276"/>
      <c r="N731" s="277"/>
      <c r="O731" s="277"/>
      <c r="P731" s="277"/>
      <c r="Q731" s="277"/>
      <c r="R731" s="277"/>
      <c r="S731" s="277"/>
      <c r="T731" s="278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9" t="s">
        <v>158</v>
      </c>
      <c r="AU731" s="279" t="s">
        <v>91</v>
      </c>
      <c r="AV731" s="15" t="s">
        <v>153</v>
      </c>
      <c r="AW731" s="15" t="s">
        <v>39</v>
      </c>
      <c r="AX731" s="15" t="s">
        <v>87</v>
      </c>
      <c r="AY731" s="279" t="s">
        <v>145</v>
      </c>
    </row>
    <row r="732" s="2" customFormat="1" ht="24.15" customHeight="1">
      <c r="A732" s="40"/>
      <c r="B732" s="41"/>
      <c r="C732" s="228" t="s">
        <v>738</v>
      </c>
      <c r="D732" s="228" t="s">
        <v>148</v>
      </c>
      <c r="E732" s="229" t="s">
        <v>739</v>
      </c>
      <c r="F732" s="230" t="s">
        <v>740</v>
      </c>
      <c r="G732" s="231" t="s">
        <v>475</v>
      </c>
      <c r="H732" s="232">
        <v>71.280000000000001</v>
      </c>
      <c r="I732" s="233"/>
      <c r="J732" s="234">
        <f>ROUND(I732*H732,2)</f>
        <v>0</v>
      </c>
      <c r="K732" s="230" t="s">
        <v>152</v>
      </c>
      <c r="L732" s="46"/>
      <c r="M732" s="235" t="s">
        <v>1</v>
      </c>
      <c r="N732" s="236" t="s">
        <v>48</v>
      </c>
      <c r="O732" s="93"/>
      <c r="P732" s="237">
        <f>O732*H732</f>
        <v>0</v>
      </c>
      <c r="Q732" s="237">
        <v>0.0089999999999999993</v>
      </c>
      <c r="R732" s="237">
        <f>Q732*H732</f>
        <v>0.64151999999999998</v>
      </c>
      <c r="S732" s="237">
        <v>0</v>
      </c>
      <c r="T732" s="238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39" t="s">
        <v>153</v>
      </c>
      <c r="AT732" s="239" t="s">
        <v>148</v>
      </c>
      <c r="AU732" s="239" t="s">
        <v>91</v>
      </c>
      <c r="AY732" s="18" t="s">
        <v>145</v>
      </c>
      <c r="BE732" s="240">
        <f>IF(N732="základní",J732,0)</f>
        <v>0</v>
      </c>
      <c r="BF732" s="240">
        <f>IF(N732="snížená",J732,0)</f>
        <v>0</v>
      </c>
      <c r="BG732" s="240">
        <f>IF(N732="zákl. přenesená",J732,0)</f>
        <v>0</v>
      </c>
      <c r="BH732" s="240">
        <f>IF(N732="sníž. přenesená",J732,0)</f>
        <v>0</v>
      </c>
      <c r="BI732" s="240">
        <f>IF(N732="nulová",J732,0)</f>
        <v>0</v>
      </c>
      <c r="BJ732" s="18" t="s">
        <v>87</v>
      </c>
      <c r="BK732" s="240">
        <f>ROUND(I732*H732,2)</f>
        <v>0</v>
      </c>
      <c r="BL732" s="18" t="s">
        <v>153</v>
      </c>
      <c r="BM732" s="239" t="s">
        <v>741</v>
      </c>
    </row>
    <row r="733" s="2" customFormat="1">
      <c r="A733" s="40"/>
      <c r="B733" s="41"/>
      <c r="C733" s="42"/>
      <c r="D733" s="241" t="s">
        <v>154</v>
      </c>
      <c r="E733" s="42"/>
      <c r="F733" s="242" t="s">
        <v>742</v>
      </c>
      <c r="G733" s="42"/>
      <c r="H733" s="42"/>
      <c r="I733" s="243"/>
      <c r="J733" s="42"/>
      <c r="K733" s="42"/>
      <c r="L733" s="46"/>
      <c r="M733" s="244"/>
      <c r="N733" s="245"/>
      <c r="O733" s="93"/>
      <c r="P733" s="93"/>
      <c r="Q733" s="93"/>
      <c r="R733" s="93"/>
      <c r="S733" s="93"/>
      <c r="T733" s="94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8" t="s">
        <v>154</v>
      </c>
      <c r="AU733" s="18" t="s">
        <v>91</v>
      </c>
    </row>
    <row r="734" s="2" customFormat="1">
      <c r="A734" s="40"/>
      <c r="B734" s="41"/>
      <c r="C734" s="42"/>
      <c r="D734" s="246" t="s">
        <v>156</v>
      </c>
      <c r="E734" s="42"/>
      <c r="F734" s="247" t="s">
        <v>743</v>
      </c>
      <c r="G734" s="42"/>
      <c r="H734" s="42"/>
      <c r="I734" s="243"/>
      <c r="J734" s="42"/>
      <c r="K734" s="42"/>
      <c r="L734" s="46"/>
      <c r="M734" s="244"/>
      <c r="N734" s="245"/>
      <c r="O734" s="93"/>
      <c r="P734" s="93"/>
      <c r="Q734" s="93"/>
      <c r="R734" s="93"/>
      <c r="S734" s="93"/>
      <c r="T734" s="94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8" t="s">
        <v>156</v>
      </c>
      <c r="AU734" s="18" t="s">
        <v>91</v>
      </c>
    </row>
    <row r="735" s="13" customFormat="1">
      <c r="A735" s="13"/>
      <c r="B735" s="248"/>
      <c r="C735" s="249"/>
      <c r="D735" s="241" t="s">
        <v>158</v>
      </c>
      <c r="E735" s="250" t="s">
        <v>1</v>
      </c>
      <c r="F735" s="251" t="s">
        <v>714</v>
      </c>
      <c r="G735" s="249"/>
      <c r="H735" s="250" t="s">
        <v>1</v>
      </c>
      <c r="I735" s="252"/>
      <c r="J735" s="249"/>
      <c r="K735" s="249"/>
      <c r="L735" s="253"/>
      <c r="M735" s="254"/>
      <c r="N735" s="255"/>
      <c r="O735" s="255"/>
      <c r="P735" s="255"/>
      <c r="Q735" s="255"/>
      <c r="R735" s="255"/>
      <c r="S735" s="255"/>
      <c r="T735" s="25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7" t="s">
        <v>158</v>
      </c>
      <c r="AU735" s="257" t="s">
        <v>91</v>
      </c>
      <c r="AV735" s="13" t="s">
        <v>87</v>
      </c>
      <c r="AW735" s="13" t="s">
        <v>39</v>
      </c>
      <c r="AX735" s="13" t="s">
        <v>83</v>
      </c>
      <c r="AY735" s="257" t="s">
        <v>145</v>
      </c>
    </row>
    <row r="736" s="14" customFormat="1">
      <c r="A736" s="14"/>
      <c r="B736" s="258"/>
      <c r="C736" s="259"/>
      <c r="D736" s="241" t="s">
        <v>158</v>
      </c>
      <c r="E736" s="260" t="s">
        <v>1</v>
      </c>
      <c r="F736" s="261" t="s">
        <v>744</v>
      </c>
      <c r="G736" s="259"/>
      <c r="H736" s="262">
        <v>71.280000000000001</v>
      </c>
      <c r="I736" s="263"/>
      <c r="J736" s="259"/>
      <c r="K736" s="259"/>
      <c r="L736" s="264"/>
      <c r="M736" s="265"/>
      <c r="N736" s="266"/>
      <c r="O736" s="266"/>
      <c r="P736" s="266"/>
      <c r="Q736" s="266"/>
      <c r="R736" s="266"/>
      <c r="S736" s="266"/>
      <c r="T736" s="26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8" t="s">
        <v>158</v>
      </c>
      <c r="AU736" s="268" t="s">
        <v>91</v>
      </c>
      <c r="AV736" s="14" t="s">
        <v>91</v>
      </c>
      <c r="AW736" s="14" t="s">
        <v>39</v>
      </c>
      <c r="AX736" s="14" t="s">
        <v>83</v>
      </c>
      <c r="AY736" s="268" t="s">
        <v>145</v>
      </c>
    </row>
    <row r="737" s="15" customFormat="1">
      <c r="A737" s="15"/>
      <c r="B737" s="269"/>
      <c r="C737" s="270"/>
      <c r="D737" s="241" t="s">
        <v>158</v>
      </c>
      <c r="E737" s="271" t="s">
        <v>1</v>
      </c>
      <c r="F737" s="272" t="s">
        <v>161</v>
      </c>
      <c r="G737" s="270"/>
      <c r="H737" s="273">
        <v>71.280000000000001</v>
      </c>
      <c r="I737" s="274"/>
      <c r="J737" s="270"/>
      <c r="K737" s="270"/>
      <c r="L737" s="275"/>
      <c r="M737" s="276"/>
      <c r="N737" s="277"/>
      <c r="O737" s="277"/>
      <c r="P737" s="277"/>
      <c r="Q737" s="277"/>
      <c r="R737" s="277"/>
      <c r="S737" s="277"/>
      <c r="T737" s="278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9" t="s">
        <v>158</v>
      </c>
      <c r="AU737" s="279" t="s">
        <v>91</v>
      </c>
      <c r="AV737" s="15" t="s">
        <v>153</v>
      </c>
      <c r="AW737" s="15" t="s">
        <v>39</v>
      </c>
      <c r="AX737" s="15" t="s">
        <v>87</v>
      </c>
      <c r="AY737" s="279" t="s">
        <v>145</v>
      </c>
    </row>
    <row r="738" s="2" customFormat="1" ht="24.15" customHeight="1">
      <c r="A738" s="40"/>
      <c r="B738" s="41"/>
      <c r="C738" s="228" t="s">
        <v>745</v>
      </c>
      <c r="D738" s="228" t="s">
        <v>148</v>
      </c>
      <c r="E738" s="229" t="s">
        <v>746</v>
      </c>
      <c r="F738" s="230" t="s">
        <v>747</v>
      </c>
      <c r="G738" s="231" t="s">
        <v>151</v>
      </c>
      <c r="H738" s="232">
        <v>2</v>
      </c>
      <c r="I738" s="233"/>
      <c r="J738" s="234">
        <f>ROUND(I738*H738,2)</f>
        <v>0</v>
      </c>
      <c r="K738" s="230" t="s">
        <v>152</v>
      </c>
      <c r="L738" s="46"/>
      <c r="M738" s="235" t="s">
        <v>1</v>
      </c>
      <c r="N738" s="236" t="s">
        <v>48</v>
      </c>
      <c r="O738" s="93"/>
      <c r="P738" s="237">
        <f>O738*H738</f>
        <v>0</v>
      </c>
      <c r="Q738" s="237">
        <v>0</v>
      </c>
      <c r="R738" s="237">
        <f>Q738*H738</f>
        <v>0</v>
      </c>
      <c r="S738" s="237">
        <v>0</v>
      </c>
      <c r="T738" s="238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39" t="s">
        <v>153</v>
      </c>
      <c r="AT738" s="239" t="s">
        <v>148</v>
      </c>
      <c r="AU738" s="239" t="s">
        <v>91</v>
      </c>
      <c r="AY738" s="18" t="s">
        <v>145</v>
      </c>
      <c r="BE738" s="240">
        <f>IF(N738="základní",J738,0)</f>
        <v>0</v>
      </c>
      <c r="BF738" s="240">
        <f>IF(N738="snížená",J738,0)</f>
        <v>0</v>
      </c>
      <c r="BG738" s="240">
        <f>IF(N738="zákl. přenesená",J738,0)</f>
        <v>0</v>
      </c>
      <c r="BH738" s="240">
        <f>IF(N738="sníž. přenesená",J738,0)</f>
        <v>0</v>
      </c>
      <c r="BI738" s="240">
        <f>IF(N738="nulová",J738,0)</f>
        <v>0</v>
      </c>
      <c r="BJ738" s="18" t="s">
        <v>87</v>
      </c>
      <c r="BK738" s="240">
        <f>ROUND(I738*H738,2)</f>
        <v>0</v>
      </c>
      <c r="BL738" s="18" t="s">
        <v>153</v>
      </c>
      <c r="BM738" s="239" t="s">
        <v>748</v>
      </c>
    </row>
    <row r="739" s="2" customFormat="1">
      <c r="A739" s="40"/>
      <c r="B739" s="41"/>
      <c r="C739" s="42"/>
      <c r="D739" s="241" t="s">
        <v>154</v>
      </c>
      <c r="E739" s="42"/>
      <c r="F739" s="242" t="s">
        <v>749</v>
      </c>
      <c r="G739" s="42"/>
      <c r="H739" s="42"/>
      <c r="I739" s="243"/>
      <c r="J739" s="42"/>
      <c r="K739" s="42"/>
      <c r="L739" s="46"/>
      <c r="M739" s="244"/>
      <c r="N739" s="245"/>
      <c r="O739" s="93"/>
      <c r="P739" s="93"/>
      <c r="Q739" s="93"/>
      <c r="R739" s="93"/>
      <c r="S739" s="93"/>
      <c r="T739" s="94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8" t="s">
        <v>154</v>
      </c>
      <c r="AU739" s="18" t="s">
        <v>91</v>
      </c>
    </row>
    <row r="740" s="2" customFormat="1">
      <c r="A740" s="40"/>
      <c r="B740" s="41"/>
      <c r="C740" s="42"/>
      <c r="D740" s="246" t="s">
        <v>156</v>
      </c>
      <c r="E740" s="42"/>
      <c r="F740" s="247" t="s">
        <v>750</v>
      </c>
      <c r="G740" s="42"/>
      <c r="H740" s="42"/>
      <c r="I740" s="243"/>
      <c r="J740" s="42"/>
      <c r="K740" s="42"/>
      <c r="L740" s="46"/>
      <c r="M740" s="244"/>
      <c r="N740" s="245"/>
      <c r="O740" s="93"/>
      <c r="P740" s="93"/>
      <c r="Q740" s="93"/>
      <c r="R740" s="93"/>
      <c r="S740" s="93"/>
      <c r="T740" s="94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8" t="s">
        <v>156</v>
      </c>
      <c r="AU740" s="18" t="s">
        <v>91</v>
      </c>
    </row>
    <row r="741" s="13" customFormat="1">
      <c r="A741" s="13"/>
      <c r="B741" s="248"/>
      <c r="C741" s="249"/>
      <c r="D741" s="241" t="s">
        <v>158</v>
      </c>
      <c r="E741" s="250" t="s">
        <v>1</v>
      </c>
      <c r="F741" s="251" t="s">
        <v>714</v>
      </c>
      <c r="G741" s="249"/>
      <c r="H741" s="250" t="s">
        <v>1</v>
      </c>
      <c r="I741" s="252"/>
      <c r="J741" s="249"/>
      <c r="K741" s="249"/>
      <c r="L741" s="253"/>
      <c r="M741" s="254"/>
      <c r="N741" s="255"/>
      <c r="O741" s="255"/>
      <c r="P741" s="255"/>
      <c r="Q741" s="255"/>
      <c r="R741" s="255"/>
      <c r="S741" s="255"/>
      <c r="T741" s="25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7" t="s">
        <v>158</v>
      </c>
      <c r="AU741" s="257" t="s">
        <v>91</v>
      </c>
      <c r="AV741" s="13" t="s">
        <v>87</v>
      </c>
      <c r="AW741" s="13" t="s">
        <v>39</v>
      </c>
      <c r="AX741" s="13" t="s">
        <v>83</v>
      </c>
      <c r="AY741" s="257" t="s">
        <v>145</v>
      </c>
    </row>
    <row r="742" s="14" customFormat="1">
      <c r="A742" s="14"/>
      <c r="B742" s="258"/>
      <c r="C742" s="259"/>
      <c r="D742" s="241" t="s">
        <v>158</v>
      </c>
      <c r="E742" s="260" t="s">
        <v>1</v>
      </c>
      <c r="F742" s="261" t="s">
        <v>91</v>
      </c>
      <c r="G742" s="259"/>
      <c r="H742" s="262">
        <v>2</v>
      </c>
      <c r="I742" s="263"/>
      <c r="J742" s="259"/>
      <c r="K742" s="259"/>
      <c r="L742" s="264"/>
      <c r="M742" s="265"/>
      <c r="N742" s="266"/>
      <c r="O742" s="266"/>
      <c r="P742" s="266"/>
      <c r="Q742" s="266"/>
      <c r="R742" s="266"/>
      <c r="S742" s="266"/>
      <c r="T742" s="26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8" t="s">
        <v>158</v>
      </c>
      <c r="AU742" s="268" t="s">
        <v>91</v>
      </c>
      <c r="AV742" s="14" t="s">
        <v>91</v>
      </c>
      <c r="AW742" s="14" t="s">
        <v>39</v>
      </c>
      <c r="AX742" s="14" t="s">
        <v>83</v>
      </c>
      <c r="AY742" s="268" t="s">
        <v>145</v>
      </c>
    </row>
    <row r="743" s="15" customFormat="1">
      <c r="A743" s="15"/>
      <c r="B743" s="269"/>
      <c r="C743" s="270"/>
      <c r="D743" s="241" t="s">
        <v>158</v>
      </c>
      <c r="E743" s="271" t="s">
        <v>1</v>
      </c>
      <c r="F743" s="272" t="s">
        <v>161</v>
      </c>
      <c r="G743" s="270"/>
      <c r="H743" s="273">
        <v>2</v>
      </c>
      <c r="I743" s="274"/>
      <c r="J743" s="270"/>
      <c r="K743" s="270"/>
      <c r="L743" s="275"/>
      <c r="M743" s="276"/>
      <c r="N743" s="277"/>
      <c r="O743" s="277"/>
      <c r="P743" s="277"/>
      <c r="Q743" s="277"/>
      <c r="R743" s="277"/>
      <c r="S743" s="277"/>
      <c r="T743" s="278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9" t="s">
        <v>158</v>
      </c>
      <c r="AU743" s="279" t="s">
        <v>91</v>
      </c>
      <c r="AV743" s="15" t="s">
        <v>153</v>
      </c>
      <c r="AW743" s="15" t="s">
        <v>39</v>
      </c>
      <c r="AX743" s="15" t="s">
        <v>87</v>
      </c>
      <c r="AY743" s="279" t="s">
        <v>145</v>
      </c>
    </row>
    <row r="744" s="2" customFormat="1" ht="24.15" customHeight="1">
      <c r="A744" s="40"/>
      <c r="B744" s="41"/>
      <c r="C744" s="228" t="s">
        <v>751</v>
      </c>
      <c r="D744" s="228" t="s">
        <v>148</v>
      </c>
      <c r="E744" s="229" t="s">
        <v>752</v>
      </c>
      <c r="F744" s="230" t="s">
        <v>753</v>
      </c>
      <c r="G744" s="231" t="s">
        <v>151</v>
      </c>
      <c r="H744" s="232">
        <v>8</v>
      </c>
      <c r="I744" s="233"/>
      <c r="J744" s="234">
        <f>ROUND(I744*H744,2)</f>
        <v>0</v>
      </c>
      <c r="K744" s="230" t="s">
        <v>152</v>
      </c>
      <c r="L744" s="46"/>
      <c r="M744" s="235" t="s">
        <v>1</v>
      </c>
      <c r="N744" s="236" t="s">
        <v>48</v>
      </c>
      <c r="O744" s="93"/>
      <c r="P744" s="237">
        <f>O744*H744</f>
        <v>0</v>
      </c>
      <c r="Q744" s="237">
        <v>0.04922</v>
      </c>
      <c r="R744" s="237">
        <f>Q744*H744</f>
        <v>0.39376</v>
      </c>
      <c r="S744" s="237">
        <v>0</v>
      </c>
      <c r="T744" s="238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39" t="s">
        <v>153</v>
      </c>
      <c r="AT744" s="239" t="s">
        <v>148</v>
      </c>
      <c r="AU744" s="239" t="s">
        <v>91</v>
      </c>
      <c r="AY744" s="18" t="s">
        <v>145</v>
      </c>
      <c r="BE744" s="240">
        <f>IF(N744="základní",J744,0)</f>
        <v>0</v>
      </c>
      <c r="BF744" s="240">
        <f>IF(N744="snížená",J744,0)</f>
        <v>0</v>
      </c>
      <c r="BG744" s="240">
        <f>IF(N744="zákl. přenesená",J744,0)</f>
        <v>0</v>
      </c>
      <c r="BH744" s="240">
        <f>IF(N744="sníž. přenesená",J744,0)</f>
        <v>0</v>
      </c>
      <c r="BI744" s="240">
        <f>IF(N744="nulová",J744,0)</f>
        <v>0</v>
      </c>
      <c r="BJ744" s="18" t="s">
        <v>87</v>
      </c>
      <c r="BK744" s="240">
        <f>ROUND(I744*H744,2)</f>
        <v>0</v>
      </c>
      <c r="BL744" s="18" t="s">
        <v>153</v>
      </c>
      <c r="BM744" s="239" t="s">
        <v>754</v>
      </c>
    </row>
    <row r="745" s="2" customFormat="1">
      <c r="A745" s="40"/>
      <c r="B745" s="41"/>
      <c r="C745" s="42"/>
      <c r="D745" s="241" t="s">
        <v>154</v>
      </c>
      <c r="E745" s="42"/>
      <c r="F745" s="242" t="s">
        <v>755</v>
      </c>
      <c r="G745" s="42"/>
      <c r="H745" s="42"/>
      <c r="I745" s="243"/>
      <c r="J745" s="42"/>
      <c r="K745" s="42"/>
      <c r="L745" s="46"/>
      <c r="M745" s="244"/>
      <c r="N745" s="245"/>
      <c r="O745" s="93"/>
      <c r="P745" s="93"/>
      <c r="Q745" s="93"/>
      <c r="R745" s="93"/>
      <c r="S745" s="93"/>
      <c r="T745" s="94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8" t="s">
        <v>154</v>
      </c>
      <c r="AU745" s="18" t="s">
        <v>91</v>
      </c>
    </row>
    <row r="746" s="2" customFormat="1">
      <c r="A746" s="40"/>
      <c r="B746" s="41"/>
      <c r="C746" s="42"/>
      <c r="D746" s="246" t="s">
        <v>156</v>
      </c>
      <c r="E746" s="42"/>
      <c r="F746" s="247" t="s">
        <v>756</v>
      </c>
      <c r="G746" s="42"/>
      <c r="H746" s="42"/>
      <c r="I746" s="243"/>
      <c r="J746" s="42"/>
      <c r="K746" s="42"/>
      <c r="L746" s="46"/>
      <c r="M746" s="244"/>
      <c r="N746" s="245"/>
      <c r="O746" s="93"/>
      <c r="P746" s="93"/>
      <c r="Q746" s="93"/>
      <c r="R746" s="93"/>
      <c r="S746" s="93"/>
      <c r="T746" s="94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8" t="s">
        <v>156</v>
      </c>
      <c r="AU746" s="18" t="s">
        <v>91</v>
      </c>
    </row>
    <row r="747" s="13" customFormat="1">
      <c r="A747" s="13"/>
      <c r="B747" s="248"/>
      <c r="C747" s="249"/>
      <c r="D747" s="241" t="s">
        <v>158</v>
      </c>
      <c r="E747" s="250" t="s">
        <v>1</v>
      </c>
      <c r="F747" s="251" t="s">
        <v>714</v>
      </c>
      <c r="G747" s="249"/>
      <c r="H747" s="250" t="s">
        <v>1</v>
      </c>
      <c r="I747" s="252"/>
      <c r="J747" s="249"/>
      <c r="K747" s="249"/>
      <c r="L747" s="253"/>
      <c r="M747" s="254"/>
      <c r="N747" s="255"/>
      <c r="O747" s="255"/>
      <c r="P747" s="255"/>
      <c r="Q747" s="255"/>
      <c r="R747" s="255"/>
      <c r="S747" s="255"/>
      <c r="T747" s="25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7" t="s">
        <v>158</v>
      </c>
      <c r="AU747" s="257" t="s">
        <v>91</v>
      </c>
      <c r="AV747" s="13" t="s">
        <v>87</v>
      </c>
      <c r="AW747" s="13" t="s">
        <v>39</v>
      </c>
      <c r="AX747" s="13" t="s">
        <v>83</v>
      </c>
      <c r="AY747" s="257" t="s">
        <v>145</v>
      </c>
    </row>
    <row r="748" s="14" customFormat="1">
      <c r="A748" s="14"/>
      <c r="B748" s="258"/>
      <c r="C748" s="259"/>
      <c r="D748" s="241" t="s">
        <v>158</v>
      </c>
      <c r="E748" s="260" t="s">
        <v>1</v>
      </c>
      <c r="F748" s="261" t="s">
        <v>198</v>
      </c>
      <c r="G748" s="259"/>
      <c r="H748" s="262">
        <v>8</v>
      </c>
      <c r="I748" s="263"/>
      <c r="J748" s="259"/>
      <c r="K748" s="259"/>
      <c r="L748" s="264"/>
      <c r="M748" s="265"/>
      <c r="N748" s="266"/>
      <c r="O748" s="266"/>
      <c r="P748" s="266"/>
      <c r="Q748" s="266"/>
      <c r="R748" s="266"/>
      <c r="S748" s="266"/>
      <c r="T748" s="26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8" t="s">
        <v>158</v>
      </c>
      <c r="AU748" s="268" t="s">
        <v>91</v>
      </c>
      <c r="AV748" s="14" t="s">
        <v>91</v>
      </c>
      <c r="AW748" s="14" t="s">
        <v>39</v>
      </c>
      <c r="AX748" s="14" t="s">
        <v>83</v>
      </c>
      <c r="AY748" s="268" t="s">
        <v>145</v>
      </c>
    </row>
    <row r="749" s="15" customFormat="1">
      <c r="A749" s="15"/>
      <c r="B749" s="269"/>
      <c r="C749" s="270"/>
      <c r="D749" s="241" t="s">
        <v>158</v>
      </c>
      <c r="E749" s="271" t="s">
        <v>1</v>
      </c>
      <c r="F749" s="272" t="s">
        <v>161</v>
      </c>
      <c r="G749" s="270"/>
      <c r="H749" s="273">
        <v>8</v>
      </c>
      <c r="I749" s="274"/>
      <c r="J749" s="270"/>
      <c r="K749" s="270"/>
      <c r="L749" s="275"/>
      <c r="M749" s="276"/>
      <c r="N749" s="277"/>
      <c r="O749" s="277"/>
      <c r="P749" s="277"/>
      <c r="Q749" s="277"/>
      <c r="R749" s="277"/>
      <c r="S749" s="277"/>
      <c r="T749" s="278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9" t="s">
        <v>158</v>
      </c>
      <c r="AU749" s="279" t="s">
        <v>91</v>
      </c>
      <c r="AV749" s="15" t="s">
        <v>153</v>
      </c>
      <c r="AW749" s="15" t="s">
        <v>39</v>
      </c>
      <c r="AX749" s="15" t="s">
        <v>87</v>
      </c>
      <c r="AY749" s="279" t="s">
        <v>145</v>
      </c>
    </row>
    <row r="750" s="2" customFormat="1" ht="24.15" customHeight="1">
      <c r="A750" s="40"/>
      <c r="B750" s="41"/>
      <c r="C750" s="228" t="s">
        <v>496</v>
      </c>
      <c r="D750" s="228" t="s">
        <v>148</v>
      </c>
      <c r="E750" s="229" t="s">
        <v>757</v>
      </c>
      <c r="F750" s="230" t="s">
        <v>758</v>
      </c>
      <c r="G750" s="231" t="s">
        <v>207</v>
      </c>
      <c r="H750" s="232">
        <v>32.560000000000002</v>
      </c>
      <c r="I750" s="233"/>
      <c r="J750" s="234">
        <f>ROUND(I750*H750,2)</f>
        <v>0</v>
      </c>
      <c r="K750" s="230" t="s">
        <v>152</v>
      </c>
      <c r="L750" s="46"/>
      <c r="M750" s="235" t="s">
        <v>1</v>
      </c>
      <c r="N750" s="236" t="s">
        <v>48</v>
      </c>
      <c r="O750" s="93"/>
      <c r="P750" s="237">
        <f>O750*H750</f>
        <v>0</v>
      </c>
      <c r="Q750" s="237">
        <v>0.45584000000000002</v>
      </c>
      <c r="R750" s="237">
        <f>Q750*H750</f>
        <v>14.842150400000001</v>
      </c>
      <c r="S750" s="237">
        <v>0</v>
      </c>
      <c r="T750" s="238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39" t="s">
        <v>153</v>
      </c>
      <c r="AT750" s="239" t="s">
        <v>148</v>
      </c>
      <c r="AU750" s="239" t="s">
        <v>91</v>
      </c>
      <c r="AY750" s="18" t="s">
        <v>145</v>
      </c>
      <c r="BE750" s="240">
        <f>IF(N750="základní",J750,0)</f>
        <v>0</v>
      </c>
      <c r="BF750" s="240">
        <f>IF(N750="snížená",J750,0)</f>
        <v>0</v>
      </c>
      <c r="BG750" s="240">
        <f>IF(N750="zákl. přenesená",J750,0)</f>
        <v>0</v>
      </c>
      <c r="BH750" s="240">
        <f>IF(N750="sníž. přenesená",J750,0)</f>
        <v>0</v>
      </c>
      <c r="BI750" s="240">
        <f>IF(N750="nulová",J750,0)</f>
        <v>0</v>
      </c>
      <c r="BJ750" s="18" t="s">
        <v>87</v>
      </c>
      <c r="BK750" s="240">
        <f>ROUND(I750*H750,2)</f>
        <v>0</v>
      </c>
      <c r="BL750" s="18" t="s">
        <v>153</v>
      </c>
      <c r="BM750" s="239" t="s">
        <v>759</v>
      </c>
    </row>
    <row r="751" s="2" customFormat="1">
      <c r="A751" s="40"/>
      <c r="B751" s="41"/>
      <c r="C751" s="42"/>
      <c r="D751" s="241" t="s">
        <v>154</v>
      </c>
      <c r="E751" s="42"/>
      <c r="F751" s="242" t="s">
        <v>760</v>
      </c>
      <c r="G751" s="42"/>
      <c r="H751" s="42"/>
      <c r="I751" s="243"/>
      <c r="J751" s="42"/>
      <c r="K751" s="42"/>
      <c r="L751" s="46"/>
      <c r="M751" s="244"/>
      <c r="N751" s="245"/>
      <c r="O751" s="93"/>
      <c r="P751" s="93"/>
      <c r="Q751" s="93"/>
      <c r="R751" s="93"/>
      <c r="S751" s="93"/>
      <c r="T751" s="94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8" t="s">
        <v>154</v>
      </c>
      <c r="AU751" s="18" t="s">
        <v>91</v>
      </c>
    </row>
    <row r="752" s="2" customFormat="1">
      <c r="A752" s="40"/>
      <c r="B752" s="41"/>
      <c r="C752" s="42"/>
      <c r="D752" s="246" t="s">
        <v>156</v>
      </c>
      <c r="E752" s="42"/>
      <c r="F752" s="247" t="s">
        <v>761</v>
      </c>
      <c r="G752" s="42"/>
      <c r="H752" s="42"/>
      <c r="I752" s="243"/>
      <c r="J752" s="42"/>
      <c r="K752" s="42"/>
      <c r="L752" s="46"/>
      <c r="M752" s="244"/>
      <c r="N752" s="245"/>
      <c r="O752" s="93"/>
      <c r="P752" s="93"/>
      <c r="Q752" s="93"/>
      <c r="R752" s="93"/>
      <c r="S752" s="93"/>
      <c r="T752" s="94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8" t="s">
        <v>156</v>
      </c>
      <c r="AU752" s="18" t="s">
        <v>91</v>
      </c>
    </row>
    <row r="753" s="13" customFormat="1">
      <c r="A753" s="13"/>
      <c r="B753" s="248"/>
      <c r="C753" s="249"/>
      <c r="D753" s="241" t="s">
        <v>158</v>
      </c>
      <c r="E753" s="250" t="s">
        <v>1</v>
      </c>
      <c r="F753" s="251" t="s">
        <v>762</v>
      </c>
      <c r="G753" s="249"/>
      <c r="H753" s="250" t="s">
        <v>1</v>
      </c>
      <c r="I753" s="252"/>
      <c r="J753" s="249"/>
      <c r="K753" s="249"/>
      <c r="L753" s="253"/>
      <c r="M753" s="254"/>
      <c r="N753" s="255"/>
      <c r="O753" s="255"/>
      <c r="P753" s="255"/>
      <c r="Q753" s="255"/>
      <c r="R753" s="255"/>
      <c r="S753" s="255"/>
      <c r="T753" s="25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7" t="s">
        <v>158</v>
      </c>
      <c r="AU753" s="257" t="s">
        <v>91</v>
      </c>
      <c r="AV753" s="13" t="s">
        <v>87</v>
      </c>
      <c r="AW753" s="13" t="s">
        <v>39</v>
      </c>
      <c r="AX753" s="13" t="s">
        <v>83</v>
      </c>
      <c r="AY753" s="257" t="s">
        <v>145</v>
      </c>
    </row>
    <row r="754" s="14" customFormat="1">
      <c r="A754" s="14"/>
      <c r="B754" s="258"/>
      <c r="C754" s="259"/>
      <c r="D754" s="241" t="s">
        <v>158</v>
      </c>
      <c r="E754" s="260" t="s">
        <v>1</v>
      </c>
      <c r="F754" s="261" t="s">
        <v>763</v>
      </c>
      <c r="G754" s="259"/>
      <c r="H754" s="262">
        <v>1.69</v>
      </c>
      <c r="I754" s="263"/>
      <c r="J754" s="259"/>
      <c r="K754" s="259"/>
      <c r="L754" s="264"/>
      <c r="M754" s="265"/>
      <c r="N754" s="266"/>
      <c r="O754" s="266"/>
      <c r="P754" s="266"/>
      <c r="Q754" s="266"/>
      <c r="R754" s="266"/>
      <c r="S754" s="266"/>
      <c r="T754" s="26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8" t="s">
        <v>158</v>
      </c>
      <c r="AU754" s="268" t="s">
        <v>91</v>
      </c>
      <c r="AV754" s="14" t="s">
        <v>91</v>
      </c>
      <c r="AW754" s="14" t="s">
        <v>39</v>
      </c>
      <c r="AX754" s="14" t="s">
        <v>83</v>
      </c>
      <c r="AY754" s="268" t="s">
        <v>145</v>
      </c>
    </row>
    <row r="755" s="13" customFormat="1">
      <c r="A755" s="13"/>
      <c r="B755" s="248"/>
      <c r="C755" s="249"/>
      <c r="D755" s="241" t="s">
        <v>158</v>
      </c>
      <c r="E755" s="250" t="s">
        <v>1</v>
      </c>
      <c r="F755" s="251" t="s">
        <v>764</v>
      </c>
      <c r="G755" s="249"/>
      <c r="H755" s="250" t="s">
        <v>1</v>
      </c>
      <c r="I755" s="252"/>
      <c r="J755" s="249"/>
      <c r="K755" s="249"/>
      <c r="L755" s="253"/>
      <c r="M755" s="254"/>
      <c r="N755" s="255"/>
      <c r="O755" s="255"/>
      <c r="P755" s="255"/>
      <c r="Q755" s="255"/>
      <c r="R755" s="255"/>
      <c r="S755" s="255"/>
      <c r="T755" s="25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7" t="s">
        <v>158</v>
      </c>
      <c r="AU755" s="257" t="s">
        <v>91</v>
      </c>
      <c r="AV755" s="13" t="s">
        <v>87</v>
      </c>
      <c r="AW755" s="13" t="s">
        <v>39</v>
      </c>
      <c r="AX755" s="13" t="s">
        <v>83</v>
      </c>
      <c r="AY755" s="257" t="s">
        <v>145</v>
      </c>
    </row>
    <row r="756" s="14" customFormat="1">
      <c r="A756" s="14"/>
      <c r="B756" s="258"/>
      <c r="C756" s="259"/>
      <c r="D756" s="241" t="s">
        <v>158</v>
      </c>
      <c r="E756" s="260" t="s">
        <v>1</v>
      </c>
      <c r="F756" s="261" t="s">
        <v>765</v>
      </c>
      <c r="G756" s="259"/>
      <c r="H756" s="262">
        <v>30.870000000000001</v>
      </c>
      <c r="I756" s="263"/>
      <c r="J756" s="259"/>
      <c r="K756" s="259"/>
      <c r="L756" s="264"/>
      <c r="M756" s="265"/>
      <c r="N756" s="266"/>
      <c r="O756" s="266"/>
      <c r="P756" s="266"/>
      <c r="Q756" s="266"/>
      <c r="R756" s="266"/>
      <c r="S756" s="266"/>
      <c r="T756" s="267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8" t="s">
        <v>158</v>
      </c>
      <c r="AU756" s="268" t="s">
        <v>91</v>
      </c>
      <c r="AV756" s="14" t="s">
        <v>91</v>
      </c>
      <c r="AW756" s="14" t="s">
        <v>39</v>
      </c>
      <c r="AX756" s="14" t="s">
        <v>83</v>
      </c>
      <c r="AY756" s="268" t="s">
        <v>145</v>
      </c>
    </row>
    <row r="757" s="15" customFormat="1">
      <c r="A757" s="15"/>
      <c r="B757" s="269"/>
      <c r="C757" s="270"/>
      <c r="D757" s="241" t="s">
        <v>158</v>
      </c>
      <c r="E757" s="271" t="s">
        <v>1</v>
      </c>
      <c r="F757" s="272" t="s">
        <v>161</v>
      </c>
      <c r="G757" s="270"/>
      <c r="H757" s="273">
        <v>32.560000000000002</v>
      </c>
      <c r="I757" s="274"/>
      <c r="J757" s="270"/>
      <c r="K757" s="270"/>
      <c r="L757" s="275"/>
      <c r="M757" s="276"/>
      <c r="N757" s="277"/>
      <c r="O757" s="277"/>
      <c r="P757" s="277"/>
      <c r="Q757" s="277"/>
      <c r="R757" s="277"/>
      <c r="S757" s="277"/>
      <c r="T757" s="278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9" t="s">
        <v>158</v>
      </c>
      <c r="AU757" s="279" t="s">
        <v>91</v>
      </c>
      <c r="AV757" s="15" t="s">
        <v>153</v>
      </c>
      <c r="AW757" s="15" t="s">
        <v>39</v>
      </c>
      <c r="AX757" s="15" t="s">
        <v>87</v>
      </c>
      <c r="AY757" s="279" t="s">
        <v>145</v>
      </c>
    </row>
    <row r="758" s="2" customFormat="1" ht="24.15" customHeight="1">
      <c r="A758" s="40"/>
      <c r="B758" s="41"/>
      <c r="C758" s="228" t="s">
        <v>766</v>
      </c>
      <c r="D758" s="228" t="s">
        <v>148</v>
      </c>
      <c r="E758" s="229" t="s">
        <v>767</v>
      </c>
      <c r="F758" s="230" t="s">
        <v>768</v>
      </c>
      <c r="G758" s="231" t="s">
        <v>207</v>
      </c>
      <c r="H758" s="232">
        <v>250.88999999999999</v>
      </c>
      <c r="I758" s="233"/>
      <c r="J758" s="234">
        <f>ROUND(I758*H758,2)</f>
        <v>0</v>
      </c>
      <c r="K758" s="230" t="s">
        <v>152</v>
      </c>
      <c r="L758" s="46"/>
      <c r="M758" s="235" t="s">
        <v>1</v>
      </c>
      <c r="N758" s="236" t="s">
        <v>48</v>
      </c>
      <c r="O758" s="93"/>
      <c r="P758" s="237">
        <f>O758*H758</f>
        <v>0</v>
      </c>
      <c r="Q758" s="237">
        <v>0.24315999999999999</v>
      </c>
      <c r="R758" s="237">
        <f>Q758*H758</f>
        <v>61.006412399999995</v>
      </c>
      <c r="S758" s="237">
        <v>0</v>
      </c>
      <c r="T758" s="238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39" t="s">
        <v>153</v>
      </c>
      <c r="AT758" s="239" t="s">
        <v>148</v>
      </c>
      <c r="AU758" s="239" t="s">
        <v>91</v>
      </c>
      <c r="AY758" s="18" t="s">
        <v>145</v>
      </c>
      <c r="BE758" s="240">
        <f>IF(N758="základní",J758,0)</f>
        <v>0</v>
      </c>
      <c r="BF758" s="240">
        <f>IF(N758="snížená",J758,0)</f>
        <v>0</v>
      </c>
      <c r="BG758" s="240">
        <f>IF(N758="zákl. přenesená",J758,0)</f>
        <v>0</v>
      </c>
      <c r="BH758" s="240">
        <f>IF(N758="sníž. přenesená",J758,0)</f>
        <v>0</v>
      </c>
      <c r="BI758" s="240">
        <f>IF(N758="nulová",J758,0)</f>
        <v>0</v>
      </c>
      <c r="BJ758" s="18" t="s">
        <v>87</v>
      </c>
      <c r="BK758" s="240">
        <f>ROUND(I758*H758,2)</f>
        <v>0</v>
      </c>
      <c r="BL758" s="18" t="s">
        <v>153</v>
      </c>
      <c r="BM758" s="239" t="s">
        <v>769</v>
      </c>
    </row>
    <row r="759" s="2" customFormat="1">
      <c r="A759" s="40"/>
      <c r="B759" s="41"/>
      <c r="C759" s="42"/>
      <c r="D759" s="241" t="s">
        <v>154</v>
      </c>
      <c r="E759" s="42"/>
      <c r="F759" s="242" t="s">
        <v>770</v>
      </c>
      <c r="G759" s="42"/>
      <c r="H759" s="42"/>
      <c r="I759" s="243"/>
      <c r="J759" s="42"/>
      <c r="K759" s="42"/>
      <c r="L759" s="46"/>
      <c r="M759" s="244"/>
      <c r="N759" s="245"/>
      <c r="O759" s="93"/>
      <c r="P759" s="93"/>
      <c r="Q759" s="93"/>
      <c r="R759" s="93"/>
      <c r="S759" s="93"/>
      <c r="T759" s="94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8" t="s">
        <v>154</v>
      </c>
      <c r="AU759" s="18" t="s">
        <v>91</v>
      </c>
    </row>
    <row r="760" s="2" customFormat="1">
      <c r="A760" s="40"/>
      <c r="B760" s="41"/>
      <c r="C760" s="42"/>
      <c r="D760" s="246" t="s">
        <v>156</v>
      </c>
      <c r="E760" s="42"/>
      <c r="F760" s="247" t="s">
        <v>771</v>
      </c>
      <c r="G760" s="42"/>
      <c r="H760" s="42"/>
      <c r="I760" s="243"/>
      <c r="J760" s="42"/>
      <c r="K760" s="42"/>
      <c r="L760" s="46"/>
      <c r="M760" s="244"/>
      <c r="N760" s="245"/>
      <c r="O760" s="93"/>
      <c r="P760" s="93"/>
      <c r="Q760" s="93"/>
      <c r="R760" s="93"/>
      <c r="S760" s="93"/>
      <c r="T760" s="94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8" t="s">
        <v>156</v>
      </c>
      <c r="AU760" s="18" t="s">
        <v>91</v>
      </c>
    </row>
    <row r="761" s="13" customFormat="1">
      <c r="A761" s="13"/>
      <c r="B761" s="248"/>
      <c r="C761" s="249"/>
      <c r="D761" s="241" t="s">
        <v>158</v>
      </c>
      <c r="E761" s="250" t="s">
        <v>1</v>
      </c>
      <c r="F761" s="251" t="s">
        <v>772</v>
      </c>
      <c r="G761" s="249"/>
      <c r="H761" s="250" t="s">
        <v>1</v>
      </c>
      <c r="I761" s="252"/>
      <c r="J761" s="249"/>
      <c r="K761" s="249"/>
      <c r="L761" s="253"/>
      <c r="M761" s="254"/>
      <c r="N761" s="255"/>
      <c r="O761" s="255"/>
      <c r="P761" s="255"/>
      <c r="Q761" s="255"/>
      <c r="R761" s="255"/>
      <c r="S761" s="255"/>
      <c r="T761" s="25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7" t="s">
        <v>158</v>
      </c>
      <c r="AU761" s="257" t="s">
        <v>91</v>
      </c>
      <c r="AV761" s="13" t="s">
        <v>87</v>
      </c>
      <c r="AW761" s="13" t="s">
        <v>39</v>
      </c>
      <c r="AX761" s="13" t="s">
        <v>83</v>
      </c>
      <c r="AY761" s="257" t="s">
        <v>145</v>
      </c>
    </row>
    <row r="762" s="14" customFormat="1">
      <c r="A762" s="14"/>
      <c r="B762" s="258"/>
      <c r="C762" s="259"/>
      <c r="D762" s="241" t="s">
        <v>158</v>
      </c>
      <c r="E762" s="260" t="s">
        <v>1</v>
      </c>
      <c r="F762" s="261" t="s">
        <v>773</v>
      </c>
      <c r="G762" s="259"/>
      <c r="H762" s="262">
        <v>208.84</v>
      </c>
      <c r="I762" s="263"/>
      <c r="J762" s="259"/>
      <c r="K762" s="259"/>
      <c r="L762" s="264"/>
      <c r="M762" s="265"/>
      <c r="N762" s="266"/>
      <c r="O762" s="266"/>
      <c r="P762" s="266"/>
      <c r="Q762" s="266"/>
      <c r="R762" s="266"/>
      <c r="S762" s="266"/>
      <c r="T762" s="267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8" t="s">
        <v>158</v>
      </c>
      <c r="AU762" s="268" t="s">
        <v>91</v>
      </c>
      <c r="AV762" s="14" t="s">
        <v>91</v>
      </c>
      <c r="AW762" s="14" t="s">
        <v>39</v>
      </c>
      <c r="AX762" s="14" t="s">
        <v>83</v>
      </c>
      <c r="AY762" s="268" t="s">
        <v>145</v>
      </c>
    </row>
    <row r="763" s="13" customFormat="1">
      <c r="A763" s="13"/>
      <c r="B763" s="248"/>
      <c r="C763" s="249"/>
      <c r="D763" s="241" t="s">
        <v>158</v>
      </c>
      <c r="E763" s="250" t="s">
        <v>1</v>
      </c>
      <c r="F763" s="251" t="s">
        <v>774</v>
      </c>
      <c r="G763" s="249"/>
      <c r="H763" s="250" t="s">
        <v>1</v>
      </c>
      <c r="I763" s="252"/>
      <c r="J763" s="249"/>
      <c r="K763" s="249"/>
      <c r="L763" s="253"/>
      <c r="M763" s="254"/>
      <c r="N763" s="255"/>
      <c r="O763" s="255"/>
      <c r="P763" s="255"/>
      <c r="Q763" s="255"/>
      <c r="R763" s="255"/>
      <c r="S763" s="255"/>
      <c r="T763" s="25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7" t="s">
        <v>158</v>
      </c>
      <c r="AU763" s="257" t="s">
        <v>91</v>
      </c>
      <c r="AV763" s="13" t="s">
        <v>87</v>
      </c>
      <c r="AW763" s="13" t="s">
        <v>39</v>
      </c>
      <c r="AX763" s="13" t="s">
        <v>83</v>
      </c>
      <c r="AY763" s="257" t="s">
        <v>145</v>
      </c>
    </row>
    <row r="764" s="14" customFormat="1">
      <c r="A764" s="14"/>
      <c r="B764" s="258"/>
      <c r="C764" s="259"/>
      <c r="D764" s="241" t="s">
        <v>158</v>
      </c>
      <c r="E764" s="260" t="s">
        <v>1</v>
      </c>
      <c r="F764" s="261" t="s">
        <v>775</v>
      </c>
      <c r="G764" s="259"/>
      <c r="H764" s="262">
        <v>42.049999999999997</v>
      </c>
      <c r="I764" s="263"/>
      <c r="J764" s="259"/>
      <c r="K764" s="259"/>
      <c r="L764" s="264"/>
      <c r="M764" s="265"/>
      <c r="N764" s="266"/>
      <c r="O764" s="266"/>
      <c r="P764" s="266"/>
      <c r="Q764" s="266"/>
      <c r="R764" s="266"/>
      <c r="S764" s="266"/>
      <c r="T764" s="26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8" t="s">
        <v>158</v>
      </c>
      <c r="AU764" s="268" t="s">
        <v>91</v>
      </c>
      <c r="AV764" s="14" t="s">
        <v>91</v>
      </c>
      <c r="AW764" s="14" t="s">
        <v>39</v>
      </c>
      <c r="AX764" s="14" t="s">
        <v>83</v>
      </c>
      <c r="AY764" s="268" t="s">
        <v>145</v>
      </c>
    </row>
    <row r="765" s="15" customFormat="1">
      <c r="A765" s="15"/>
      <c r="B765" s="269"/>
      <c r="C765" s="270"/>
      <c r="D765" s="241" t="s">
        <v>158</v>
      </c>
      <c r="E765" s="271" t="s">
        <v>1</v>
      </c>
      <c r="F765" s="272" t="s">
        <v>161</v>
      </c>
      <c r="G765" s="270"/>
      <c r="H765" s="273">
        <v>250.88999999999999</v>
      </c>
      <c r="I765" s="274"/>
      <c r="J765" s="270"/>
      <c r="K765" s="270"/>
      <c r="L765" s="275"/>
      <c r="M765" s="276"/>
      <c r="N765" s="277"/>
      <c r="O765" s="277"/>
      <c r="P765" s="277"/>
      <c r="Q765" s="277"/>
      <c r="R765" s="277"/>
      <c r="S765" s="277"/>
      <c r="T765" s="278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9" t="s">
        <v>158</v>
      </c>
      <c r="AU765" s="279" t="s">
        <v>91</v>
      </c>
      <c r="AV765" s="15" t="s">
        <v>153</v>
      </c>
      <c r="AW765" s="15" t="s">
        <v>39</v>
      </c>
      <c r="AX765" s="15" t="s">
        <v>87</v>
      </c>
      <c r="AY765" s="279" t="s">
        <v>145</v>
      </c>
    </row>
    <row r="766" s="2" customFormat="1" ht="24.15" customHeight="1">
      <c r="A766" s="40"/>
      <c r="B766" s="41"/>
      <c r="C766" s="228" t="s">
        <v>504</v>
      </c>
      <c r="D766" s="228" t="s">
        <v>148</v>
      </c>
      <c r="E766" s="229" t="s">
        <v>776</v>
      </c>
      <c r="F766" s="230" t="s">
        <v>777</v>
      </c>
      <c r="G766" s="231" t="s">
        <v>207</v>
      </c>
      <c r="H766" s="232">
        <v>4.0199999999999996</v>
      </c>
      <c r="I766" s="233"/>
      <c r="J766" s="234">
        <f>ROUND(I766*H766,2)</f>
        <v>0</v>
      </c>
      <c r="K766" s="230" t="s">
        <v>152</v>
      </c>
      <c r="L766" s="46"/>
      <c r="M766" s="235" t="s">
        <v>1</v>
      </c>
      <c r="N766" s="236" t="s">
        <v>48</v>
      </c>
      <c r="O766" s="93"/>
      <c r="P766" s="237">
        <f>O766*H766</f>
        <v>0</v>
      </c>
      <c r="Q766" s="237">
        <v>0.01136</v>
      </c>
      <c r="R766" s="237">
        <f>Q766*H766</f>
        <v>0.045667199999999998</v>
      </c>
      <c r="S766" s="237">
        <v>0</v>
      </c>
      <c r="T766" s="238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39" t="s">
        <v>153</v>
      </c>
      <c r="AT766" s="239" t="s">
        <v>148</v>
      </c>
      <c r="AU766" s="239" t="s">
        <v>91</v>
      </c>
      <c r="AY766" s="18" t="s">
        <v>145</v>
      </c>
      <c r="BE766" s="240">
        <f>IF(N766="základní",J766,0)</f>
        <v>0</v>
      </c>
      <c r="BF766" s="240">
        <f>IF(N766="snížená",J766,0)</f>
        <v>0</v>
      </c>
      <c r="BG766" s="240">
        <f>IF(N766="zákl. přenesená",J766,0)</f>
        <v>0</v>
      </c>
      <c r="BH766" s="240">
        <f>IF(N766="sníž. přenesená",J766,0)</f>
        <v>0</v>
      </c>
      <c r="BI766" s="240">
        <f>IF(N766="nulová",J766,0)</f>
        <v>0</v>
      </c>
      <c r="BJ766" s="18" t="s">
        <v>87</v>
      </c>
      <c r="BK766" s="240">
        <f>ROUND(I766*H766,2)</f>
        <v>0</v>
      </c>
      <c r="BL766" s="18" t="s">
        <v>153</v>
      </c>
      <c r="BM766" s="239" t="s">
        <v>778</v>
      </c>
    </row>
    <row r="767" s="2" customFormat="1">
      <c r="A767" s="40"/>
      <c r="B767" s="41"/>
      <c r="C767" s="42"/>
      <c r="D767" s="241" t="s">
        <v>154</v>
      </c>
      <c r="E767" s="42"/>
      <c r="F767" s="242" t="s">
        <v>779</v>
      </c>
      <c r="G767" s="42"/>
      <c r="H767" s="42"/>
      <c r="I767" s="243"/>
      <c r="J767" s="42"/>
      <c r="K767" s="42"/>
      <c r="L767" s="46"/>
      <c r="M767" s="244"/>
      <c r="N767" s="245"/>
      <c r="O767" s="93"/>
      <c r="P767" s="93"/>
      <c r="Q767" s="93"/>
      <c r="R767" s="93"/>
      <c r="S767" s="93"/>
      <c r="T767" s="94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8" t="s">
        <v>154</v>
      </c>
      <c r="AU767" s="18" t="s">
        <v>91</v>
      </c>
    </row>
    <row r="768" s="2" customFormat="1">
      <c r="A768" s="40"/>
      <c r="B768" s="41"/>
      <c r="C768" s="42"/>
      <c r="D768" s="246" t="s">
        <v>156</v>
      </c>
      <c r="E768" s="42"/>
      <c r="F768" s="247" t="s">
        <v>780</v>
      </c>
      <c r="G768" s="42"/>
      <c r="H768" s="42"/>
      <c r="I768" s="243"/>
      <c r="J768" s="42"/>
      <c r="K768" s="42"/>
      <c r="L768" s="46"/>
      <c r="M768" s="244"/>
      <c r="N768" s="245"/>
      <c r="O768" s="93"/>
      <c r="P768" s="93"/>
      <c r="Q768" s="93"/>
      <c r="R768" s="93"/>
      <c r="S768" s="93"/>
      <c r="T768" s="94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8" t="s">
        <v>156</v>
      </c>
      <c r="AU768" s="18" t="s">
        <v>91</v>
      </c>
    </row>
    <row r="769" s="13" customFormat="1">
      <c r="A769" s="13"/>
      <c r="B769" s="248"/>
      <c r="C769" s="249"/>
      <c r="D769" s="241" t="s">
        <v>158</v>
      </c>
      <c r="E769" s="250" t="s">
        <v>1</v>
      </c>
      <c r="F769" s="251" t="s">
        <v>781</v>
      </c>
      <c r="G769" s="249"/>
      <c r="H769" s="250" t="s">
        <v>1</v>
      </c>
      <c r="I769" s="252"/>
      <c r="J769" s="249"/>
      <c r="K769" s="249"/>
      <c r="L769" s="253"/>
      <c r="M769" s="254"/>
      <c r="N769" s="255"/>
      <c r="O769" s="255"/>
      <c r="P769" s="255"/>
      <c r="Q769" s="255"/>
      <c r="R769" s="255"/>
      <c r="S769" s="255"/>
      <c r="T769" s="25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7" t="s">
        <v>158</v>
      </c>
      <c r="AU769" s="257" t="s">
        <v>91</v>
      </c>
      <c r="AV769" s="13" t="s">
        <v>87</v>
      </c>
      <c r="AW769" s="13" t="s">
        <v>39</v>
      </c>
      <c r="AX769" s="13" t="s">
        <v>83</v>
      </c>
      <c r="AY769" s="257" t="s">
        <v>145</v>
      </c>
    </row>
    <row r="770" s="14" customFormat="1">
      <c r="A770" s="14"/>
      <c r="B770" s="258"/>
      <c r="C770" s="259"/>
      <c r="D770" s="241" t="s">
        <v>158</v>
      </c>
      <c r="E770" s="260" t="s">
        <v>1</v>
      </c>
      <c r="F770" s="261" t="s">
        <v>782</v>
      </c>
      <c r="G770" s="259"/>
      <c r="H770" s="262">
        <v>4.0199999999999996</v>
      </c>
      <c r="I770" s="263"/>
      <c r="J770" s="259"/>
      <c r="K770" s="259"/>
      <c r="L770" s="264"/>
      <c r="M770" s="265"/>
      <c r="N770" s="266"/>
      <c r="O770" s="266"/>
      <c r="P770" s="266"/>
      <c r="Q770" s="266"/>
      <c r="R770" s="266"/>
      <c r="S770" s="266"/>
      <c r="T770" s="26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8" t="s">
        <v>158</v>
      </c>
      <c r="AU770" s="268" t="s">
        <v>91</v>
      </c>
      <c r="AV770" s="14" t="s">
        <v>91</v>
      </c>
      <c r="AW770" s="14" t="s">
        <v>39</v>
      </c>
      <c r="AX770" s="14" t="s">
        <v>83</v>
      </c>
      <c r="AY770" s="268" t="s">
        <v>145</v>
      </c>
    </row>
    <row r="771" s="15" customFormat="1">
      <c r="A771" s="15"/>
      <c r="B771" s="269"/>
      <c r="C771" s="270"/>
      <c r="D771" s="241" t="s">
        <v>158</v>
      </c>
      <c r="E771" s="271" t="s">
        <v>1</v>
      </c>
      <c r="F771" s="272" t="s">
        <v>161</v>
      </c>
      <c r="G771" s="270"/>
      <c r="H771" s="273">
        <v>4.0199999999999996</v>
      </c>
      <c r="I771" s="274"/>
      <c r="J771" s="270"/>
      <c r="K771" s="270"/>
      <c r="L771" s="275"/>
      <c r="M771" s="276"/>
      <c r="N771" s="277"/>
      <c r="O771" s="277"/>
      <c r="P771" s="277"/>
      <c r="Q771" s="277"/>
      <c r="R771" s="277"/>
      <c r="S771" s="277"/>
      <c r="T771" s="278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9" t="s">
        <v>158</v>
      </c>
      <c r="AU771" s="279" t="s">
        <v>91</v>
      </c>
      <c r="AV771" s="15" t="s">
        <v>153</v>
      </c>
      <c r="AW771" s="15" t="s">
        <v>39</v>
      </c>
      <c r="AX771" s="15" t="s">
        <v>87</v>
      </c>
      <c r="AY771" s="279" t="s">
        <v>145</v>
      </c>
    </row>
    <row r="772" s="2" customFormat="1" ht="33" customHeight="1">
      <c r="A772" s="40"/>
      <c r="B772" s="41"/>
      <c r="C772" s="228" t="s">
        <v>783</v>
      </c>
      <c r="D772" s="228" t="s">
        <v>148</v>
      </c>
      <c r="E772" s="229" t="s">
        <v>784</v>
      </c>
      <c r="F772" s="230" t="s">
        <v>785</v>
      </c>
      <c r="G772" s="231" t="s">
        <v>207</v>
      </c>
      <c r="H772" s="232">
        <v>4.0199999999999996</v>
      </c>
      <c r="I772" s="233"/>
      <c r="J772" s="234">
        <f>ROUND(I772*H772,2)</f>
        <v>0</v>
      </c>
      <c r="K772" s="230" t="s">
        <v>152</v>
      </c>
      <c r="L772" s="46"/>
      <c r="M772" s="235" t="s">
        <v>1</v>
      </c>
      <c r="N772" s="236" t="s">
        <v>48</v>
      </c>
      <c r="O772" s="93"/>
      <c r="P772" s="237">
        <f>O772*H772</f>
        <v>0</v>
      </c>
      <c r="Q772" s="237">
        <v>0</v>
      </c>
      <c r="R772" s="237">
        <f>Q772*H772</f>
        <v>0</v>
      </c>
      <c r="S772" s="237">
        <v>0</v>
      </c>
      <c r="T772" s="238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39" t="s">
        <v>153</v>
      </c>
      <c r="AT772" s="239" t="s">
        <v>148</v>
      </c>
      <c r="AU772" s="239" t="s">
        <v>91</v>
      </c>
      <c r="AY772" s="18" t="s">
        <v>145</v>
      </c>
      <c r="BE772" s="240">
        <f>IF(N772="základní",J772,0)</f>
        <v>0</v>
      </c>
      <c r="BF772" s="240">
        <f>IF(N772="snížená",J772,0)</f>
        <v>0</v>
      </c>
      <c r="BG772" s="240">
        <f>IF(N772="zákl. přenesená",J772,0)</f>
        <v>0</v>
      </c>
      <c r="BH772" s="240">
        <f>IF(N772="sníž. přenesená",J772,0)</f>
        <v>0</v>
      </c>
      <c r="BI772" s="240">
        <f>IF(N772="nulová",J772,0)</f>
        <v>0</v>
      </c>
      <c r="BJ772" s="18" t="s">
        <v>87</v>
      </c>
      <c r="BK772" s="240">
        <f>ROUND(I772*H772,2)</f>
        <v>0</v>
      </c>
      <c r="BL772" s="18" t="s">
        <v>153</v>
      </c>
      <c r="BM772" s="239" t="s">
        <v>786</v>
      </c>
    </row>
    <row r="773" s="2" customFormat="1">
      <c r="A773" s="40"/>
      <c r="B773" s="41"/>
      <c r="C773" s="42"/>
      <c r="D773" s="241" t="s">
        <v>154</v>
      </c>
      <c r="E773" s="42"/>
      <c r="F773" s="242" t="s">
        <v>787</v>
      </c>
      <c r="G773" s="42"/>
      <c r="H773" s="42"/>
      <c r="I773" s="243"/>
      <c r="J773" s="42"/>
      <c r="K773" s="42"/>
      <c r="L773" s="46"/>
      <c r="M773" s="244"/>
      <c r="N773" s="245"/>
      <c r="O773" s="93"/>
      <c r="P773" s="93"/>
      <c r="Q773" s="93"/>
      <c r="R773" s="93"/>
      <c r="S773" s="93"/>
      <c r="T773" s="94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8" t="s">
        <v>154</v>
      </c>
      <c r="AU773" s="18" t="s">
        <v>91</v>
      </c>
    </row>
    <row r="774" s="2" customFormat="1">
      <c r="A774" s="40"/>
      <c r="B774" s="41"/>
      <c r="C774" s="42"/>
      <c r="D774" s="246" t="s">
        <v>156</v>
      </c>
      <c r="E774" s="42"/>
      <c r="F774" s="247" t="s">
        <v>788</v>
      </c>
      <c r="G774" s="42"/>
      <c r="H774" s="42"/>
      <c r="I774" s="243"/>
      <c r="J774" s="42"/>
      <c r="K774" s="42"/>
      <c r="L774" s="46"/>
      <c r="M774" s="244"/>
      <c r="N774" s="245"/>
      <c r="O774" s="93"/>
      <c r="P774" s="93"/>
      <c r="Q774" s="93"/>
      <c r="R774" s="93"/>
      <c r="S774" s="93"/>
      <c r="T774" s="94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8" t="s">
        <v>156</v>
      </c>
      <c r="AU774" s="18" t="s">
        <v>91</v>
      </c>
    </row>
    <row r="775" s="13" customFormat="1">
      <c r="A775" s="13"/>
      <c r="B775" s="248"/>
      <c r="C775" s="249"/>
      <c r="D775" s="241" t="s">
        <v>158</v>
      </c>
      <c r="E775" s="250" t="s">
        <v>1</v>
      </c>
      <c r="F775" s="251" t="s">
        <v>781</v>
      </c>
      <c r="G775" s="249"/>
      <c r="H775" s="250" t="s">
        <v>1</v>
      </c>
      <c r="I775" s="252"/>
      <c r="J775" s="249"/>
      <c r="K775" s="249"/>
      <c r="L775" s="253"/>
      <c r="M775" s="254"/>
      <c r="N775" s="255"/>
      <c r="O775" s="255"/>
      <c r="P775" s="255"/>
      <c r="Q775" s="255"/>
      <c r="R775" s="255"/>
      <c r="S775" s="255"/>
      <c r="T775" s="25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7" t="s">
        <v>158</v>
      </c>
      <c r="AU775" s="257" t="s">
        <v>91</v>
      </c>
      <c r="AV775" s="13" t="s">
        <v>87</v>
      </c>
      <c r="AW775" s="13" t="s">
        <v>39</v>
      </c>
      <c r="AX775" s="13" t="s">
        <v>83</v>
      </c>
      <c r="AY775" s="257" t="s">
        <v>145</v>
      </c>
    </row>
    <row r="776" s="14" customFormat="1">
      <c r="A776" s="14"/>
      <c r="B776" s="258"/>
      <c r="C776" s="259"/>
      <c r="D776" s="241" t="s">
        <v>158</v>
      </c>
      <c r="E776" s="260" t="s">
        <v>1</v>
      </c>
      <c r="F776" s="261" t="s">
        <v>782</v>
      </c>
      <c r="G776" s="259"/>
      <c r="H776" s="262">
        <v>4.0199999999999996</v>
      </c>
      <c r="I776" s="263"/>
      <c r="J776" s="259"/>
      <c r="K776" s="259"/>
      <c r="L776" s="264"/>
      <c r="M776" s="265"/>
      <c r="N776" s="266"/>
      <c r="O776" s="266"/>
      <c r="P776" s="266"/>
      <c r="Q776" s="266"/>
      <c r="R776" s="266"/>
      <c r="S776" s="266"/>
      <c r="T776" s="26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8" t="s">
        <v>158</v>
      </c>
      <c r="AU776" s="268" t="s">
        <v>91</v>
      </c>
      <c r="AV776" s="14" t="s">
        <v>91</v>
      </c>
      <c r="AW776" s="14" t="s">
        <v>39</v>
      </c>
      <c r="AX776" s="14" t="s">
        <v>83</v>
      </c>
      <c r="AY776" s="268" t="s">
        <v>145</v>
      </c>
    </row>
    <row r="777" s="15" customFormat="1">
      <c r="A777" s="15"/>
      <c r="B777" s="269"/>
      <c r="C777" s="270"/>
      <c r="D777" s="241" t="s">
        <v>158</v>
      </c>
      <c r="E777" s="271" t="s">
        <v>1</v>
      </c>
      <c r="F777" s="272" t="s">
        <v>161</v>
      </c>
      <c r="G777" s="270"/>
      <c r="H777" s="273">
        <v>4.0199999999999996</v>
      </c>
      <c r="I777" s="274"/>
      <c r="J777" s="270"/>
      <c r="K777" s="270"/>
      <c r="L777" s="275"/>
      <c r="M777" s="276"/>
      <c r="N777" s="277"/>
      <c r="O777" s="277"/>
      <c r="P777" s="277"/>
      <c r="Q777" s="277"/>
      <c r="R777" s="277"/>
      <c r="S777" s="277"/>
      <c r="T777" s="278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79" t="s">
        <v>158</v>
      </c>
      <c r="AU777" s="279" t="s">
        <v>91</v>
      </c>
      <c r="AV777" s="15" t="s">
        <v>153</v>
      </c>
      <c r="AW777" s="15" t="s">
        <v>39</v>
      </c>
      <c r="AX777" s="15" t="s">
        <v>87</v>
      </c>
      <c r="AY777" s="279" t="s">
        <v>145</v>
      </c>
    </row>
    <row r="778" s="2" customFormat="1" ht="21.75" customHeight="1">
      <c r="A778" s="40"/>
      <c r="B778" s="41"/>
      <c r="C778" s="228" t="s">
        <v>510</v>
      </c>
      <c r="D778" s="228" t="s">
        <v>148</v>
      </c>
      <c r="E778" s="229" t="s">
        <v>789</v>
      </c>
      <c r="F778" s="230" t="s">
        <v>790</v>
      </c>
      <c r="G778" s="231" t="s">
        <v>265</v>
      </c>
      <c r="H778" s="232">
        <v>3.3300000000000001</v>
      </c>
      <c r="I778" s="233"/>
      <c r="J778" s="234">
        <f>ROUND(I778*H778,2)</f>
        <v>0</v>
      </c>
      <c r="K778" s="230" t="s">
        <v>152</v>
      </c>
      <c r="L778" s="46"/>
      <c r="M778" s="235" t="s">
        <v>1</v>
      </c>
      <c r="N778" s="236" t="s">
        <v>48</v>
      </c>
      <c r="O778" s="93"/>
      <c r="P778" s="237">
        <f>O778*H778</f>
        <v>0</v>
      </c>
      <c r="Q778" s="237">
        <v>2.3172199999999998</v>
      </c>
      <c r="R778" s="237">
        <f>Q778*H778</f>
        <v>7.7163425999999999</v>
      </c>
      <c r="S778" s="237">
        <v>0</v>
      </c>
      <c r="T778" s="238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39" t="s">
        <v>153</v>
      </c>
      <c r="AT778" s="239" t="s">
        <v>148</v>
      </c>
      <c r="AU778" s="239" t="s">
        <v>91</v>
      </c>
      <c r="AY778" s="18" t="s">
        <v>145</v>
      </c>
      <c r="BE778" s="240">
        <f>IF(N778="základní",J778,0)</f>
        <v>0</v>
      </c>
      <c r="BF778" s="240">
        <f>IF(N778="snížená",J778,0)</f>
        <v>0</v>
      </c>
      <c r="BG778" s="240">
        <f>IF(N778="zákl. přenesená",J778,0)</f>
        <v>0</v>
      </c>
      <c r="BH778" s="240">
        <f>IF(N778="sníž. přenesená",J778,0)</f>
        <v>0</v>
      </c>
      <c r="BI778" s="240">
        <f>IF(N778="nulová",J778,0)</f>
        <v>0</v>
      </c>
      <c r="BJ778" s="18" t="s">
        <v>87</v>
      </c>
      <c r="BK778" s="240">
        <f>ROUND(I778*H778,2)</f>
        <v>0</v>
      </c>
      <c r="BL778" s="18" t="s">
        <v>153</v>
      </c>
      <c r="BM778" s="239" t="s">
        <v>791</v>
      </c>
    </row>
    <row r="779" s="2" customFormat="1">
      <c r="A779" s="40"/>
      <c r="B779" s="41"/>
      <c r="C779" s="42"/>
      <c r="D779" s="241" t="s">
        <v>154</v>
      </c>
      <c r="E779" s="42"/>
      <c r="F779" s="242" t="s">
        <v>792</v>
      </c>
      <c r="G779" s="42"/>
      <c r="H779" s="42"/>
      <c r="I779" s="243"/>
      <c r="J779" s="42"/>
      <c r="K779" s="42"/>
      <c r="L779" s="46"/>
      <c r="M779" s="244"/>
      <c r="N779" s="245"/>
      <c r="O779" s="93"/>
      <c r="P779" s="93"/>
      <c r="Q779" s="93"/>
      <c r="R779" s="93"/>
      <c r="S779" s="93"/>
      <c r="T779" s="94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T779" s="18" t="s">
        <v>154</v>
      </c>
      <c r="AU779" s="18" t="s">
        <v>91</v>
      </c>
    </row>
    <row r="780" s="2" customFormat="1">
      <c r="A780" s="40"/>
      <c r="B780" s="41"/>
      <c r="C780" s="42"/>
      <c r="D780" s="246" t="s">
        <v>156</v>
      </c>
      <c r="E780" s="42"/>
      <c r="F780" s="247" t="s">
        <v>793</v>
      </c>
      <c r="G780" s="42"/>
      <c r="H780" s="42"/>
      <c r="I780" s="243"/>
      <c r="J780" s="42"/>
      <c r="K780" s="42"/>
      <c r="L780" s="46"/>
      <c r="M780" s="244"/>
      <c r="N780" s="245"/>
      <c r="O780" s="93"/>
      <c r="P780" s="93"/>
      <c r="Q780" s="93"/>
      <c r="R780" s="93"/>
      <c r="S780" s="93"/>
      <c r="T780" s="94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8" t="s">
        <v>156</v>
      </c>
      <c r="AU780" s="18" t="s">
        <v>91</v>
      </c>
    </row>
    <row r="781" s="13" customFormat="1">
      <c r="A781" s="13"/>
      <c r="B781" s="248"/>
      <c r="C781" s="249"/>
      <c r="D781" s="241" t="s">
        <v>158</v>
      </c>
      <c r="E781" s="250" t="s">
        <v>1</v>
      </c>
      <c r="F781" s="251" t="s">
        <v>781</v>
      </c>
      <c r="G781" s="249"/>
      <c r="H781" s="250" t="s">
        <v>1</v>
      </c>
      <c r="I781" s="252"/>
      <c r="J781" s="249"/>
      <c r="K781" s="249"/>
      <c r="L781" s="253"/>
      <c r="M781" s="254"/>
      <c r="N781" s="255"/>
      <c r="O781" s="255"/>
      <c r="P781" s="255"/>
      <c r="Q781" s="255"/>
      <c r="R781" s="255"/>
      <c r="S781" s="255"/>
      <c r="T781" s="25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7" t="s">
        <v>158</v>
      </c>
      <c r="AU781" s="257" t="s">
        <v>91</v>
      </c>
      <c r="AV781" s="13" t="s">
        <v>87</v>
      </c>
      <c r="AW781" s="13" t="s">
        <v>39</v>
      </c>
      <c r="AX781" s="13" t="s">
        <v>83</v>
      </c>
      <c r="AY781" s="257" t="s">
        <v>145</v>
      </c>
    </row>
    <row r="782" s="14" customFormat="1">
      <c r="A782" s="14"/>
      <c r="B782" s="258"/>
      <c r="C782" s="259"/>
      <c r="D782" s="241" t="s">
        <v>158</v>
      </c>
      <c r="E782" s="260" t="s">
        <v>1</v>
      </c>
      <c r="F782" s="261" t="s">
        <v>794</v>
      </c>
      <c r="G782" s="259"/>
      <c r="H782" s="262">
        <v>3.3300000000000001</v>
      </c>
      <c r="I782" s="263"/>
      <c r="J782" s="259"/>
      <c r="K782" s="259"/>
      <c r="L782" s="264"/>
      <c r="M782" s="265"/>
      <c r="N782" s="266"/>
      <c r="O782" s="266"/>
      <c r="P782" s="266"/>
      <c r="Q782" s="266"/>
      <c r="R782" s="266"/>
      <c r="S782" s="266"/>
      <c r="T782" s="26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8" t="s">
        <v>158</v>
      </c>
      <c r="AU782" s="268" t="s">
        <v>91</v>
      </c>
      <c r="AV782" s="14" t="s">
        <v>91</v>
      </c>
      <c r="AW782" s="14" t="s">
        <v>39</v>
      </c>
      <c r="AX782" s="14" t="s">
        <v>83</v>
      </c>
      <c r="AY782" s="268" t="s">
        <v>145</v>
      </c>
    </row>
    <row r="783" s="15" customFormat="1">
      <c r="A783" s="15"/>
      <c r="B783" s="269"/>
      <c r="C783" s="270"/>
      <c r="D783" s="241" t="s">
        <v>158</v>
      </c>
      <c r="E783" s="271" t="s">
        <v>1</v>
      </c>
      <c r="F783" s="272" t="s">
        <v>161</v>
      </c>
      <c r="G783" s="270"/>
      <c r="H783" s="273">
        <v>3.3300000000000001</v>
      </c>
      <c r="I783" s="274"/>
      <c r="J783" s="270"/>
      <c r="K783" s="270"/>
      <c r="L783" s="275"/>
      <c r="M783" s="276"/>
      <c r="N783" s="277"/>
      <c r="O783" s="277"/>
      <c r="P783" s="277"/>
      <c r="Q783" s="277"/>
      <c r="R783" s="277"/>
      <c r="S783" s="277"/>
      <c r="T783" s="278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9" t="s">
        <v>158</v>
      </c>
      <c r="AU783" s="279" t="s">
        <v>91</v>
      </c>
      <c r="AV783" s="15" t="s">
        <v>153</v>
      </c>
      <c r="AW783" s="15" t="s">
        <v>39</v>
      </c>
      <c r="AX783" s="15" t="s">
        <v>87</v>
      </c>
      <c r="AY783" s="279" t="s">
        <v>145</v>
      </c>
    </row>
    <row r="784" s="2" customFormat="1" ht="24.15" customHeight="1">
      <c r="A784" s="40"/>
      <c r="B784" s="41"/>
      <c r="C784" s="228" t="s">
        <v>795</v>
      </c>
      <c r="D784" s="228" t="s">
        <v>148</v>
      </c>
      <c r="E784" s="229" t="s">
        <v>796</v>
      </c>
      <c r="F784" s="230" t="s">
        <v>797</v>
      </c>
      <c r="G784" s="231" t="s">
        <v>331</v>
      </c>
      <c r="H784" s="232">
        <v>0.123</v>
      </c>
      <c r="I784" s="233"/>
      <c r="J784" s="234">
        <f>ROUND(I784*H784,2)</f>
        <v>0</v>
      </c>
      <c r="K784" s="230" t="s">
        <v>152</v>
      </c>
      <c r="L784" s="46"/>
      <c r="M784" s="235" t="s">
        <v>1</v>
      </c>
      <c r="N784" s="236" t="s">
        <v>48</v>
      </c>
      <c r="O784" s="93"/>
      <c r="P784" s="237">
        <f>O784*H784</f>
        <v>0</v>
      </c>
      <c r="Q784" s="237">
        <v>1.06277</v>
      </c>
      <c r="R784" s="237">
        <f>Q784*H784</f>
        <v>0.13072070999999999</v>
      </c>
      <c r="S784" s="237">
        <v>0</v>
      </c>
      <c r="T784" s="238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39" t="s">
        <v>153</v>
      </c>
      <c r="AT784" s="239" t="s">
        <v>148</v>
      </c>
      <c r="AU784" s="239" t="s">
        <v>91</v>
      </c>
      <c r="AY784" s="18" t="s">
        <v>145</v>
      </c>
      <c r="BE784" s="240">
        <f>IF(N784="základní",J784,0)</f>
        <v>0</v>
      </c>
      <c r="BF784" s="240">
        <f>IF(N784="snížená",J784,0)</f>
        <v>0</v>
      </c>
      <c r="BG784" s="240">
        <f>IF(N784="zákl. přenesená",J784,0)</f>
        <v>0</v>
      </c>
      <c r="BH784" s="240">
        <f>IF(N784="sníž. přenesená",J784,0)</f>
        <v>0</v>
      </c>
      <c r="BI784" s="240">
        <f>IF(N784="nulová",J784,0)</f>
        <v>0</v>
      </c>
      <c r="BJ784" s="18" t="s">
        <v>87</v>
      </c>
      <c r="BK784" s="240">
        <f>ROUND(I784*H784,2)</f>
        <v>0</v>
      </c>
      <c r="BL784" s="18" t="s">
        <v>153</v>
      </c>
      <c r="BM784" s="239" t="s">
        <v>798</v>
      </c>
    </row>
    <row r="785" s="2" customFormat="1">
      <c r="A785" s="40"/>
      <c r="B785" s="41"/>
      <c r="C785" s="42"/>
      <c r="D785" s="241" t="s">
        <v>154</v>
      </c>
      <c r="E785" s="42"/>
      <c r="F785" s="242" t="s">
        <v>799</v>
      </c>
      <c r="G785" s="42"/>
      <c r="H785" s="42"/>
      <c r="I785" s="243"/>
      <c r="J785" s="42"/>
      <c r="K785" s="42"/>
      <c r="L785" s="46"/>
      <c r="M785" s="244"/>
      <c r="N785" s="245"/>
      <c r="O785" s="93"/>
      <c r="P785" s="93"/>
      <c r="Q785" s="93"/>
      <c r="R785" s="93"/>
      <c r="S785" s="93"/>
      <c r="T785" s="94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8" t="s">
        <v>154</v>
      </c>
      <c r="AU785" s="18" t="s">
        <v>91</v>
      </c>
    </row>
    <row r="786" s="2" customFormat="1">
      <c r="A786" s="40"/>
      <c r="B786" s="41"/>
      <c r="C786" s="42"/>
      <c r="D786" s="246" t="s">
        <v>156</v>
      </c>
      <c r="E786" s="42"/>
      <c r="F786" s="247" t="s">
        <v>800</v>
      </c>
      <c r="G786" s="42"/>
      <c r="H786" s="42"/>
      <c r="I786" s="243"/>
      <c r="J786" s="42"/>
      <c r="K786" s="42"/>
      <c r="L786" s="46"/>
      <c r="M786" s="244"/>
      <c r="N786" s="245"/>
      <c r="O786" s="93"/>
      <c r="P786" s="93"/>
      <c r="Q786" s="93"/>
      <c r="R786" s="93"/>
      <c r="S786" s="93"/>
      <c r="T786" s="94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8" t="s">
        <v>156</v>
      </c>
      <c r="AU786" s="18" t="s">
        <v>91</v>
      </c>
    </row>
    <row r="787" s="13" customFormat="1">
      <c r="A787" s="13"/>
      <c r="B787" s="248"/>
      <c r="C787" s="249"/>
      <c r="D787" s="241" t="s">
        <v>158</v>
      </c>
      <c r="E787" s="250" t="s">
        <v>1</v>
      </c>
      <c r="F787" s="251" t="s">
        <v>801</v>
      </c>
      <c r="G787" s="249"/>
      <c r="H787" s="250" t="s">
        <v>1</v>
      </c>
      <c r="I787" s="252"/>
      <c r="J787" s="249"/>
      <c r="K787" s="249"/>
      <c r="L787" s="253"/>
      <c r="M787" s="254"/>
      <c r="N787" s="255"/>
      <c r="O787" s="255"/>
      <c r="P787" s="255"/>
      <c r="Q787" s="255"/>
      <c r="R787" s="255"/>
      <c r="S787" s="255"/>
      <c r="T787" s="25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7" t="s">
        <v>158</v>
      </c>
      <c r="AU787" s="257" t="s">
        <v>91</v>
      </c>
      <c r="AV787" s="13" t="s">
        <v>87</v>
      </c>
      <c r="AW787" s="13" t="s">
        <v>39</v>
      </c>
      <c r="AX787" s="13" t="s">
        <v>83</v>
      </c>
      <c r="AY787" s="257" t="s">
        <v>145</v>
      </c>
    </row>
    <row r="788" s="14" customFormat="1">
      <c r="A788" s="14"/>
      <c r="B788" s="258"/>
      <c r="C788" s="259"/>
      <c r="D788" s="241" t="s">
        <v>158</v>
      </c>
      <c r="E788" s="260" t="s">
        <v>1</v>
      </c>
      <c r="F788" s="261" t="s">
        <v>802</v>
      </c>
      <c r="G788" s="259"/>
      <c r="H788" s="262">
        <v>0.123</v>
      </c>
      <c r="I788" s="263"/>
      <c r="J788" s="259"/>
      <c r="K788" s="259"/>
      <c r="L788" s="264"/>
      <c r="M788" s="265"/>
      <c r="N788" s="266"/>
      <c r="O788" s="266"/>
      <c r="P788" s="266"/>
      <c r="Q788" s="266"/>
      <c r="R788" s="266"/>
      <c r="S788" s="266"/>
      <c r="T788" s="267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8" t="s">
        <v>158</v>
      </c>
      <c r="AU788" s="268" t="s">
        <v>91</v>
      </c>
      <c r="AV788" s="14" t="s">
        <v>91</v>
      </c>
      <c r="AW788" s="14" t="s">
        <v>39</v>
      </c>
      <c r="AX788" s="14" t="s">
        <v>83</v>
      </c>
      <c r="AY788" s="268" t="s">
        <v>145</v>
      </c>
    </row>
    <row r="789" s="15" customFormat="1">
      <c r="A789" s="15"/>
      <c r="B789" s="269"/>
      <c r="C789" s="270"/>
      <c r="D789" s="241" t="s">
        <v>158</v>
      </c>
      <c r="E789" s="271" t="s">
        <v>1</v>
      </c>
      <c r="F789" s="272" t="s">
        <v>161</v>
      </c>
      <c r="G789" s="270"/>
      <c r="H789" s="273">
        <v>0.123</v>
      </c>
      <c r="I789" s="274"/>
      <c r="J789" s="270"/>
      <c r="K789" s="270"/>
      <c r="L789" s="275"/>
      <c r="M789" s="276"/>
      <c r="N789" s="277"/>
      <c r="O789" s="277"/>
      <c r="P789" s="277"/>
      <c r="Q789" s="277"/>
      <c r="R789" s="277"/>
      <c r="S789" s="277"/>
      <c r="T789" s="278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79" t="s">
        <v>158</v>
      </c>
      <c r="AU789" s="279" t="s">
        <v>91</v>
      </c>
      <c r="AV789" s="15" t="s">
        <v>153</v>
      </c>
      <c r="AW789" s="15" t="s">
        <v>39</v>
      </c>
      <c r="AX789" s="15" t="s">
        <v>87</v>
      </c>
      <c r="AY789" s="279" t="s">
        <v>145</v>
      </c>
    </row>
    <row r="790" s="2" customFormat="1" ht="16.5" customHeight="1">
      <c r="A790" s="40"/>
      <c r="B790" s="41"/>
      <c r="C790" s="228" t="s">
        <v>517</v>
      </c>
      <c r="D790" s="228" t="s">
        <v>148</v>
      </c>
      <c r="E790" s="229" t="s">
        <v>803</v>
      </c>
      <c r="F790" s="230" t="s">
        <v>804</v>
      </c>
      <c r="G790" s="231" t="s">
        <v>265</v>
      </c>
      <c r="H790" s="232">
        <v>16.315999999999999</v>
      </c>
      <c r="I790" s="233"/>
      <c r="J790" s="234">
        <f>ROUND(I790*H790,2)</f>
        <v>0</v>
      </c>
      <c r="K790" s="230" t="s">
        <v>1</v>
      </c>
      <c r="L790" s="46"/>
      <c r="M790" s="235" t="s">
        <v>1</v>
      </c>
      <c r="N790" s="236" t="s">
        <v>48</v>
      </c>
      <c r="O790" s="93"/>
      <c r="P790" s="237">
        <f>O790*H790</f>
        <v>0</v>
      </c>
      <c r="Q790" s="237">
        <v>0</v>
      </c>
      <c r="R790" s="237">
        <f>Q790*H790</f>
        <v>0</v>
      </c>
      <c r="S790" s="237">
        <v>0</v>
      </c>
      <c r="T790" s="238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39" t="s">
        <v>153</v>
      </c>
      <c r="AT790" s="239" t="s">
        <v>148</v>
      </c>
      <c r="AU790" s="239" t="s">
        <v>91</v>
      </c>
      <c r="AY790" s="18" t="s">
        <v>145</v>
      </c>
      <c r="BE790" s="240">
        <f>IF(N790="základní",J790,0)</f>
        <v>0</v>
      </c>
      <c r="BF790" s="240">
        <f>IF(N790="snížená",J790,0)</f>
        <v>0</v>
      </c>
      <c r="BG790" s="240">
        <f>IF(N790="zákl. přenesená",J790,0)</f>
        <v>0</v>
      </c>
      <c r="BH790" s="240">
        <f>IF(N790="sníž. přenesená",J790,0)</f>
        <v>0</v>
      </c>
      <c r="BI790" s="240">
        <f>IF(N790="nulová",J790,0)</f>
        <v>0</v>
      </c>
      <c r="BJ790" s="18" t="s">
        <v>87</v>
      </c>
      <c r="BK790" s="240">
        <f>ROUND(I790*H790,2)</f>
        <v>0</v>
      </c>
      <c r="BL790" s="18" t="s">
        <v>153</v>
      </c>
      <c r="BM790" s="239" t="s">
        <v>805</v>
      </c>
    </row>
    <row r="791" s="2" customFormat="1">
      <c r="A791" s="40"/>
      <c r="B791" s="41"/>
      <c r="C791" s="42"/>
      <c r="D791" s="241" t="s">
        <v>154</v>
      </c>
      <c r="E791" s="42"/>
      <c r="F791" s="242" t="s">
        <v>804</v>
      </c>
      <c r="G791" s="42"/>
      <c r="H791" s="42"/>
      <c r="I791" s="243"/>
      <c r="J791" s="42"/>
      <c r="K791" s="42"/>
      <c r="L791" s="46"/>
      <c r="M791" s="244"/>
      <c r="N791" s="245"/>
      <c r="O791" s="93"/>
      <c r="P791" s="93"/>
      <c r="Q791" s="93"/>
      <c r="R791" s="93"/>
      <c r="S791" s="93"/>
      <c r="T791" s="94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8" t="s">
        <v>154</v>
      </c>
      <c r="AU791" s="18" t="s">
        <v>91</v>
      </c>
    </row>
    <row r="792" s="13" customFormat="1">
      <c r="A792" s="13"/>
      <c r="B792" s="248"/>
      <c r="C792" s="249"/>
      <c r="D792" s="241" t="s">
        <v>158</v>
      </c>
      <c r="E792" s="250" t="s">
        <v>1</v>
      </c>
      <c r="F792" s="251" t="s">
        <v>806</v>
      </c>
      <c r="G792" s="249"/>
      <c r="H792" s="250" t="s">
        <v>1</v>
      </c>
      <c r="I792" s="252"/>
      <c r="J792" s="249"/>
      <c r="K792" s="249"/>
      <c r="L792" s="253"/>
      <c r="M792" s="254"/>
      <c r="N792" s="255"/>
      <c r="O792" s="255"/>
      <c r="P792" s="255"/>
      <c r="Q792" s="255"/>
      <c r="R792" s="255"/>
      <c r="S792" s="255"/>
      <c r="T792" s="25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7" t="s">
        <v>158</v>
      </c>
      <c r="AU792" s="257" t="s">
        <v>91</v>
      </c>
      <c r="AV792" s="13" t="s">
        <v>87</v>
      </c>
      <c r="AW792" s="13" t="s">
        <v>39</v>
      </c>
      <c r="AX792" s="13" t="s">
        <v>83</v>
      </c>
      <c r="AY792" s="257" t="s">
        <v>145</v>
      </c>
    </row>
    <row r="793" s="14" customFormat="1">
      <c r="A793" s="14"/>
      <c r="B793" s="258"/>
      <c r="C793" s="259"/>
      <c r="D793" s="241" t="s">
        <v>158</v>
      </c>
      <c r="E793" s="260" t="s">
        <v>1</v>
      </c>
      <c r="F793" s="261" t="s">
        <v>807</v>
      </c>
      <c r="G793" s="259"/>
      <c r="H793" s="262">
        <v>16.315999999999999</v>
      </c>
      <c r="I793" s="263"/>
      <c r="J793" s="259"/>
      <c r="K793" s="259"/>
      <c r="L793" s="264"/>
      <c r="M793" s="265"/>
      <c r="N793" s="266"/>
      <c r="O793" s="266"/>
      <c r="P793" s="266"/>
      <c r="Q793" s="266"/>
      <c r="R793" s="266"/>
      <c r="S793" s="266"/>
      <c r="T793" s="267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8" t="s">
        <v>158</v>
      </c>
      <c r="AU793" s="268" t="s">
        <v>91</v>
      </c>
      <c r="AV793" s="14" t="s">
        <v>91</v>
      </c>
      <c r="AW793" s="14" t="s">
        <v>39</v>
      </c>
      <c r="AX793" s="14" t="s">
        <v>83</v>
      </c>
      <c r="AY793" s="268" t="s">
        <v>145</v>
      </c>
    </row>
    <row r="794" s="15" customFormat="1">
      <c r="A794" s="15"/>
      <c r="B794" s="269"/>
      <c r="C794" s="270"/>
      <c r="D794" s="241" t="s">
        <v>158</v>
      </c>
      <c r="E794" s="271" t="s">
        <v>1</v>
      </c>
      <c r="F794" s="272" t="s">
        <v>161</v>
      </c>
      <c r="G794" s="270"/>
      <c r="H794" s="273">
        <v>16.315999999999999</v>
      </c>
      <c r="I794" s="274"/>
      <c r="J794" s="270"/>
      <c r="K794" s="270"/>
      <c r="L794" s="275"/>
      <c r="M794" s="276"/>
      <c r="N794" s="277"/>
      <c r="O794" s="277"/>
      <c r="P794" s="277"/>
      <c r="Q794" s="277"/>
      <c r="R794" s="277"/>
      <c r="S794" s="277"/>
      <c r="T794" s="278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79" t="s">
        <v>158</v>
      </c>
      <c r="AU794" s="279" t="s">
        <v>91</v>
      </c>
      <c r="AV794" s="15" t="s">
        <v>153</v>
      </c>
      <c r="AW794" s="15" t="s">
        <v>39</v>
      </c>
      <c r="AX794" s="15" t="s">
        <v>87</v>
      </c>
      <c r="AY794" s="279" t="s">
        <v>145</v>
      </c>
    </row>
    <row r="795" s="2" customFormat="1" ht="24.15" customHeight="1">
      <c r="A795" s="40"/>
      <c r="B795" s="41"/>
      <c r="C795" s="228" t="s">
        <v>808</v>
      </c>
      <c r="D795" s="228" t="s">
        <v>148</v>
      </c>
      <c r="E795" s="229" t="s">
        <v>809</v>
      </c>
      <c r="F795" s="230" t="s">
        <v>810</v>
      </c>
      <c r="G795" s="231" t="s">
        <v>265</v>
      </c>
      <c r="H795" s="232">
        <v>31.364000000000001</v>
      </c>
      <c r="I795" s="233"/>
      <c r="J795" s="234">
        <f>ROUND(I795*H795,2)</f>
        <v>0</v>
      </c>
      <c r="K795" s="230" t="s">
        <v>152</v>
      </c>
      <c r="L795" s="46"/>
      <c r="M795" s="235" t="s">
        <v>1</v>
      </c>
      <c r="N795" s="236" t="s">
        <v>48</v>
      </c>
      <c r="O795" s="93"/>
      <c r="P795" s="237">
        <f>O795*H795</f>
        <v>0</v>
      </c>
      <c r="Q795" s="237">
        <v>2.21</v>
      </c>
      <c r="R795" s="237">
        <f>Q795*H795</f>
        <v>69.314440000000005</v>
      </c>
      <c r="S795" s="237">
        <v>0</v>
      </c>
      <c r="T795" s="238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39" t="s">
        <v>153</v>
      </c>
      <c r="AT795" s="239" t="s">
        <v>148</v>
      </c>
      <c r="AU795" s="239" t="s">
        <v>91</v>
      </c>
      <c r="AY795" s="18" t="s">
        <v>145</v>
      </c>
      <c r="BE795" s="240">
        <f>IF(N795="základní",J795,0)</f>
        <v>0</v>
      </c>
      <c r="BF795" s="240">
        <f>IF(N795="snížená",J795,0)</f>
        <v>0</v>
      </c>
      <c r="BG795" s="240">
        <f>IF(N795="zákl. přenesená",J795,0)</f>
        <v>0</v>
      </c>
      <c r="BH795" s="240">
        <f>IF(N795="sníž. přenesená",J795,0)</f>
        <v>0</v>
      </c>
      <c r="BI795" s="240">
        <f>IF(N795="nulová",J795,0)</f>
        <v>0</v>
      </c>
      <c r="BJ795" s="18" t="s">
        <v>87</v>
      </c>
      <c r="BK795" s="240">
        <f>ROUND(I795*H795,2)</f>
        <v>0</v>
      </c>
      <c r="BL795" s="18" t="s">
        <v>153</v>
      </c>
      <c r="BM795" s="239" t="s">
        <v>811</v>
      </c>
    </row>
    <row r="796" s="2" customFormat="1">
      <c r="A796" s="40"/>
      <c r="B796" s="41"/>
      <c r="C796" s="42"/>
      <c r="D796" s="241" t="s">
        <v>154</v>
      </c>
      <c r="E796" s="42"/>
      <c r="F796" s="242" t="s">
        <v>812</v>
      </c>
      <c r="G796" s="42"/>
      <c r="H796" s="42"/>
      <c r="I796" s="243"/>
      <c r="J796" s="42"/>
      <c r="K796" s="42"/>
      <c r="L796" s="46"/>
      <c r="M796" s="244"/>
      <c r="N796" s="245"/>
      <c r="O796" s="93"/>
      <c r="P796" s="93"/>
      <c r="Q796" s="93"/>
      <c r="R796" s="93"/>
      <c r="S796" s="93"/>
      <c r="T796" s="94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8" t="s">
        <v>154</v>
      </c>
      <c r="AU796" s="18" t="s">
        <v>91</v>
      </c>
    </row>
    <row r="797" s="2" customFormat="1">
      <c r="A797" s="40"/>
      <c r="B797" s="41"/>
      <c r="C797" s="42"/>
      <c r="D797" s="246" t="s">
        <v>156</v>
      </c>
      <c r="E797" s="42"/>
      <c r="F797" s="247" t="s">
        <v>813</v>
      </c>
      <c r="G797" s="42"/>
      <c r="H797" s="42"/>
      <c r="I797" s="243"/>
      <c r="J797" s="42"/>
      <c r="K797" s="42"/>
      <c r="L797" s="46"/>
      <c r="M797" s="244"/>
      <c r="N797" s="245"/>
      <c r="O797" s="93"/>
      <c r="P797" s="93"/>
      <c r="Q797" s="93"/>
      <c r="R797" s="93"/>
      <c r="S797" s="93"/>
      <c r="T797" s="94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8" t="s">
        <v>156</v>
      </c>
      <c r="AU797" s="18" t="s">
        <v>91</v>
      </c>
    </row>
    <row r="798" s="13" customFormat="1">
      <c r="A798" s="13"/>
      <c r="B798" s="248"/>
      <c r="C798" s="249"/>
      <c r="D798" s="241" t="s">
        <v>158</v>
      </c>
      <c r="E798" s="250" t="s">
        <v>1</v>
      </c>
      <c r="F798" s="251" t="s">
        <v>814</v>
      </c>
      <c r="G798" s="249"/>
      <c r="H798" s="250" t="s">
        <v>1</v>
      </c>
      <c r="I798" s="252"/>
      <c r="J798" s="249"/>
      <c r="K798" s="249"/>
      <c r="L798" s="253"/>
      <c r="M798" s="254"/>
      <c r="N798" s="255"/>
      <c r="O798" s="255"/>
      <c r="P798" s="255"/>
      <c r="Q798" s="255"/>
      <c r="R798" s="255"/>
      <c r="S798" s="255"/>
      <c r="T798" s="25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7" t="s">
        <v>158</v>
      </c>
      <c r="AU798" s="257" t="s">
        <v>91</v>
      </c>
      <c r="AV798" s="13" t="s">
        <v>87</v>
      </c>
      <c r="AW798" s="13" t="s">
        <v>39</v>
      </c>
      <c r="AX798" s="13" t="s">
        <v>83</v>
      </c>
      <c r="AY798" s="257" t="s">
        <v>145</v>
      </c>
    </row>
    <row r="799" s="14" customFormat="1">
      <c r="A799" s="14"/>
      <c r="B799" s="258"/>
      <c r="C799" s="259"/>
      <c r="D799" s="241" t="s">
        <v>158</v>
      </c>
      <c r="E799" s="260" t="s">
        <v>1</v>
      </c>
      <c r="F799" s="261" t="s">
        <v>815</v>
      </c>
      <c r="G799" s="259"/>
      <c r="H799" s="262">
        <v>31.364000000000001</v>
      </c>
      <c r="I799" s="263"/>
      <c r="J799" s="259"/>
      <c r="K799" s="259"/>
      <c r="L799" s="264"/>
      <c r="M799" s="265"/>
      <c r="N799" s="266"/>
      <c r="O799" s="266"/>
      <c r="P799" s="266"/>
      <c r="Q799" s="266"/>
      <c r="R799" s="266"/>
      <c r="S799" s="266"/>
      <c r="T799" s="267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8" t="s">
        <v>158</v>
      </c>
      <c r="AU799" s="268" t="s">
        <v>91</v>
      </c>
      <c r="AV799" s="14" t="s">
        <v>91</v>
      </c>
      <c r="AW799" s="14" t="s">
        <v>39</v>
      </c>
      <c r="AX799" s="14" t="s">
        <v>83</v>
      </c>
      <c r="AY799" s="268" t="s">
        <v>145</v>
      </c>
    </row>
    <row r="800" s="15" customFormat="1">
      <c r="A800" s="15"/>
      <c r="B800" s="269"/>
      <c r="C800" s="270"/>
      <c r="D800" s="241" t="s">
        <v>158</v>
      </c>
      <c r="E800" s="271" t="s">
        <v>1</v>
      </c>
      <c r="F800" s="272" t="s">
        <v>161</v>
      </c>
      <c r="G800" s="270"/>
      <c r="H800" s="273">
        <v>31.364000000000001</v>
      </c>
      <c r="I800" s="274"/>
      <c r="J800" s="270"/>
      <c r="K800" s="270"/>
      <c r="L800" s="275"/>
      <c r="M800" s="276"/>
      <c r="N800" s="277"/>
      <c r="O800" s="277"/>
      <c r="P800" s="277"/>
      <c r="Q800" s="277"/>
      <c r="R800" s="277"/>
      <c r="S800" s="277"/>
      <c r="T800" s="278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9" t="s">
        <v>158</v>
      </c>
      <c r="AU800" s="279" t="s">
        <v>91</v>
      </c>
      <c r="AV800" s="15" t="s">
        <v>153</v>
      </c>
      <c r="AW800" s="15" t="s">
        <v>39</v>
      </c>
      <c r="AX800" s="15" t="s">
        <v>87</v>
      </c>
      <c r="AY800" s="279" t="s">
        <v>145</v>
      </c>
    </row>
    <row r="801" s="2" customFormat="1" ht="33" customHeight="1">
      <c r="A801" s="40"/>
      <c r="B801" s="41"/>
      <c r="C801" s="228" t="s">
        <v>816</v>
      </c>
      <c r="D801" s="228" t="s">
        <v>148</v>
      </c>
      <c r="E801" s="229" t="s">
        <v>817</v>
      </c>
      <c r="F801" s="230" t="s">
        <v>818</v>
      </c>
      <c r="G801" s="231" t="s">
        <v>207</v>
      </c>
      <c r="H801" s="232">
        <v>167.255</v>
      </c>
      <c r="I801" s="233"/>
      <c r="J801" s="234">
        <f>ROUND(I801*H801,2)</f>
        <v>0</v>
      </c>
      <c r="K801" s="230" t="s">
        <v>152</v>
      </c>
      <c r="L801" s="46"/>
      <c r="M801" s="235" t="s">
        <v>1</v>
      </c>
      <c r="N801" s="236" t="s">
        <v>48</v>
      </c>
      <c r="O801" s="93"/>
      <c r="P801" s="237">
        <f>O801*H801</f>
        <v>0</v>
      </c>
      <c r="Q801" s="237">
        <v>1.0311999999999999</v>
      </c>
      <c r="R801" s="237">
        <f>Q801*H801</f>
        <v>172.47335599999997</v>
      </c>
      <c r="S801" s="237">
        <v>0</v>
      </c>
      <c r="T801" s="238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39" t="s">
        <v>153</v>
      </c>
      <c r="AT801" s="239" t="s">
        <v>148</v>
      </c>
      <c r="AU801" s="239" t="s">
        <v>91</v>
      </c>
      <c r="AY801" s="18" t="s">
        <v>145</v>
      </c>
      <c r="BE801" s="240">
        <f>IF(N801="základní",J801,0)</f>
        <v>0</v>
      </c>
      <c r="BF801" s="240">
        <f>IF(N801="snížená",J801,0)</f>
        <v>0</v>
      </c>
      <c r="BG801" s="240">
        <f>IF(N801="zákl. přenesená",J801,0)</f>
        <v>0</v>
      </c>
      <c r="BH801" s="240">
        <f>IF(N801="sníž. přenesená",J801,0)</f>
        <v>0</v>
      </c>
      <c r="BI801" s="240">
        <f>IF(N801="nulová",J801,0)</f>
        <v>0</v>
      </c>
      <c r="BJ801" s="18" t="s">
        <v>87</v>
      </c>
      <c r="BK801" s="240">
        <f>ROUND(I801*H801,2)</f>
        <v>0</v>
      </c>
      <c r="BL801" s="18" t="s">
        <v>153</v>
      </c>
      <c r="BM801" s="239" t="s">
        <v>819</v>
      </c>
    </row>
    <row r="802" s="2" customFormat="1">
      <c r="A802" s="40"/>
      <c r="B802" s="41"/>
      <c r="C802" s="42"/>
      <c r="D802" s="241" t="s">
        <v>154</v>
      </c>
      <c r="E802" s="42"/>
      <c r="F802" s="242" t="s">
        <v>820</v>
      </c>
      <c r="G802" s="42"/>
      <c r="H802" s="42"/>
      <c r="I802" s="243"/>
      <c r="J802" s="42"/>
      <c r="K802" s="42"/>
      <c r="L802" s="46"/>
      <c r="M802" s="244"/>
      <c r="N802" s="245"/>
      <c r="O802" s="93"/>
      <c r="P802" s="93"/>
      <c r="Q802" s="93"/>
      <c r="R802" s="93"/>
      <c r="S802" s="93"/>
      <c r="T802" s="94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8" t="s">
        <v>154</v>
      </c>
      <c r="AU802" s="18" t="s">
        <v>91</v>
      </c>
    </row>
    <row r="803" s="2" customFormat="1">
      <c r="A803" s="40"/>
      <c r="B803" s="41"/>
      <c r="C803" s="42"/>
      <c r="D803" s="246" t="s">
        <v>156</v>
      </c>
      <c r="E803" s="42"/>
      <c r="F803" s="247" t="s">
        <v>821</v>
      </c>
      <c r="G803" s="42"/>
      <c r="H803" s="42"/>
      <c r="I803" s="243"/>
      <c r="J803" s="42"/>
      <c r="K803" s="42"/>
      <c r="L803" s="46"/>
      <c r="M803" s="244"/>
      <c r="N803" s="245"/>
      <c r="O803" s="93"/>
      <c r="P803" s="93"/>
      <c r="Q803" s="93"/>
      <c r="R803" s="93"/>
      <c r="S803" s="93"/>
      <c r="T803" s="94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8" t="s">
        <v>156</v>
      </c>
      <c r="AU803" s="18" t="s">
        <v>91</v>
      </c>
    </row>
    <row r="804" s="13" customFormat="1">
      <c r="A804" s="13"/>
      <c r="B804" s="248"/>
      <c r="C804" s="249"/>
      <c r="D804" s="241" t="s">
        <v>158</v>
      </c>
      <c r="E804" s="250" t="s">
        <v>1</v>
      </c>
      <c r="F804" s="251" t="s">
        <v>822</v>
      </c>
      <c r="G804" s="249"/>
      <c r="H804" s="250" t="s">
        <v>1</v>
      </c>
      <c r="I804" s="252"/>
      <c r="J804" s="249"/>
      <c r="K804" s="249"/>
      <c r="L804" s="253"/>
      <c r="M804" s="254"/>
      <c r="N804" s="255"/>
      <c r="O804" s="255"/>
      <c r="P804" s="255"/>
      <c r="Q804" s="255"/>
      <c r="R804" s="255"/>
      <c r="S804" s="255"/>
      <c r="T804" s="25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7" t="s">
        <v>158</v>
      </c>
      <c r="AU804" s="257" t="s">
        <v>91</v>
      </c>
      <c r="AV804" s="13" t="s">
        <v>87</v>
      </c>
      <c r="AW804" s="13" t="s">
        <v>39</v>
      </c>
      <c r="AX804" s="13" t="s">
        <v>83</v>
      </c>
      <c r="AY804" s="257" t="s">
        <v>145</v>
      </c>
    </row>
    <row r="805" s="14" customFormat="1">
      <c r="A805" s="14"/>
      <c r="B805" s="258"/>
      <c r="C805" s="259"/>
      <c r="D805" s="241" t="s">
        <v>158</v>
      </c>
      <c r="E805" s="260" t="s">
        <v>1</v>
      </c>
      <c r="F805" s="261" t="s">
        <v>823</v>
      </c>
      <c r="G805" s="259"/>
      <c r="H805" s="262">
        <v>139.22499999999999</v>
      </c>
      <c r="I805" s="263"/>
      <c r="J805" s="259"/>
      <c r="K805" s="259"/>
      <c r="L805" s="264"/>
      <c r="M805" s="265"/>
      <c r="N805" s="266"/>
      <c r="O805" s="266"/>
      <c r="P805" s="266"/>
      <c r="Q805" s="266"/>
      <c r="R805" s="266"/>
      <c r="S805" s="266"/>
      <c r="T805" s="267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8" t="s">
        <v>158</v>
      </c>
      <c r="AU805" s="268" t="s">
        <v>91</v>
      </c>
      <c r="AV805" s="14" t="s">
        <v>91</v>
      </c>
      <c r="AW805" s="14" t="s">
        <v>39</v>
      </c>
      <c r="AX805" s="14" t="s">
        <v>83</v>
      </c>
      <c r="AY805" s="268" t="s">
        <v>145</v>
      </c>
    </row>
    <row r="806" s="13" customFormat="1">
      <c r="A806" s="13"/>
      <c r="B806" s="248"/>
      <c r="C806" s="249"/>
      <c r="D806" s="241" t="s">
        <v>158</v>
      </c>
      <c r="E806" s="250" t="s">
        <v>1</v>
      </c>
      <c r="F806" s="251" t="s">
        <v>824</v>
      </c>
      <c r="G806" s="249"/>
      <c r="H806" s="250" t="s">
        <v>1</v>
      </c>
      <c r="I806" s="252"/>
      <c r="J806" s="249"/>
      <c r="K806" s="249"/>
      <c r="L806" s="253"/>
      <c r="M806" s="254"/>
      <c r="N806" s="255"/>
      <c r="O806" s="255"/>
      <c r="P806" s="255"/>
      <c r="Q806" s="255"/>
      <c r="R806" s="255"/>
      <c r="S806" s="255"/>
      <c r="T806" s="25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7" t="s">
        <v>158</v>
      </c>
      <c r="AU806" s="257" t="s">
        <v>91</v>
      </c>
      <c r="AV806" s="13" t="s">
        <v>87</v>
      </c>
      <c r="AW806" s="13" t="s">
        <v>39</v>
      </c>
      <c r="AX806" s="13" t="s">
        <v>83</v>
      </c>
      <c r="AY806" s="257" t="s">
        <v>145</v>
      </c>
    </row>
    <row r="807" s="14" customFormat="1">
      <c r="A807" s="14"/>
      <c r="B807" s="258"/>
      <c r="C807" s="259"/>
      <c r="D807" s="241" t="s">
        <v>158</v>
      </c>
      <c r="E807" s="260" t="s">
        <v>1</v>
      </c>
      <c r="F807" s="261" t="s">
        <v>825</v>
      </c>
      <c r="G807" s="259"/>
      <c r="H807" s="262">
        <v>28.030000000000001</v>
      </c>
      <c r="I807" s="263"/>
      <c r="J807" s="259"/>
      <c r="K807" s="259"/>
      <c r="L807" s="264"/>
      <c r="M807" s="265"/>
      <c r="N807" s="266"/>
      <c r="O807" s="266"/>
      <c r="P807" s="266"/>
      <c r="Q807" s="266"/>
      <c r="R807" s="266"/>
      <c r="S807" s="266"/>
      <c r="T807" s="26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8" t="s">
        <v>158</v>
      </c>
      <c r="AU807" s="268" t="s">
        <v>91</v>
      </c>
      <c r="AV807" s="14" t="s">
        <v>91</v>
      </c>
      <c r="AW807" s="14" t="s">
        <v>39</v>
      </c>
      <c r="AX807" s="14" t="s">
        <v>83</v>
      </c>
      <c r="AY807" s="268" t="s">
        <v>145</v>
      </c>
    </row>
    <row r="808" s="15" customFormat="1">
      <c r="A808" s="15"/>
      <c r="B808" s="269"/>
      <c r="C808" s="270"/>
      <c r="D808" s="241" t="s">
        <v>158</v>
      </c>
      <c r="E808" s="271" t="s">
        <v>1</v>
      </c>
      <c r="F808" s="272" t="s">
        <v>161</v>
      </c>
      <c r="G808" s="270"/>
      <c r="H808" s="273">
        <v>167.255</v>
      </c>
      <c r="I808" s="274"/>
      <c r="J808" s="270"/>
      <c r="K808" s="270"/>
      <c r="L808" s="275"/>
      <c r="M808" s="276"/>
      <c r="N808" s="277"/>
      <c r="O808" s="277"/>
      <c r="P808" s="277"/>
      <c r="Q808" s="277"/>
      <c r="R808" s="277"/>
      <c r="S808" s="277"/>
      <c r="T808" s="278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79" t="s">
        <v>158</v>
      </c>
      <c r="AU808" s="279" t="s">
        <v>91</v>
      </c>
      <c r="AV808" s="15" t="s">
        <v>153</v>
      </c>
      <c r="AW808" s="15" t="s">
        <v>39</v>
      </c>
      <c r="AX808" s="15" t="s">
        <v>87</v>
      </c>
      <c r="AY808" s="279" t="s">
        <v>145</v>
      </c>
    </row>
    <row r="809" s="2" customFormat="1" ht="24.15" customHeight="1">
      <c r="A809" s="40"/>
      <c r="B809" s="41"/>
      <c r="C809" s="228" t="s">
        <v>826</v>
      </c>
      <c r="D809" s="228" t="s">
        <v>148</v>
      </c>
      <c r="E809" s="229" t="s">
        <v>827</v>
      </c>
      <c r="F809" s="230" t="s">
        <v>828</v>
      </c>
      <c r="G809" s="231" t="s">
        <v>265</v>
      </c>
      <c r="H809" s="232">
        <v>35.262999999999998</v>
      </c>
      <c r="I809" s="233"/>
      <c r="J809" s="234">
        <f>ROUND(I809*H809,2)</f>
        <v>0</v>
      </c>
      <c r="K809" s="230" t="s">
        <v>152</v>
      </c>
      <c r="L809" s="46"/>
      <c r="M809" s="235" t="s">
        <v>1</v>
      </c>
      <c r="N809" s="236" t="s">
        <v>48</v>
      </c>
      <c r="O809" s="93"/>
      <c r="P809" s="237">
        <f>O809*H809</f>
        <v>0</v>
      </c>
      <c r="Q809" s="237">
        <v>2.49255</v>
      </c>
      <c r="R809" s="237">
        <f>Q809*H809</f>
        <v>87.89479064999999</v>
      </c>
      <c r="S809" s="237">
        <v>0</v>
      </c>
      <c r="T809" s="23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39" t="s">
        <v>153</v>
      </c>
      <c r="AT809" s="239" t="s">
        <v>148</v>
      </c>
      <c r="AU809" s="239" t="s">
        <v>91</v>
      </c>
      <c r="AY809" s="18" t="s">
        <v>145</v>
      </c>
      <c r="BE809" s="240">
        <f>IF(N809="základní",J809,0)</f>
        <v>0</v>
      </c>
      <c r="BF809" s="240">
        <f>IF(N809="snížená",J809,0)</f>
        <v>0</v>
      </c>
      <c r="BG809" s="240">
        <f>IF(N809="zákl. přenesená",J809,0)</f>
        <v>0</v>
      </c>
      <c r="BH809" s="240">
        <f>IF(N809="sníž. přenesená",J809,0)</f>
        <v>0</v>
      </c>
      <c r="BI809" s="240">
        <f>IF(N809="nulová",J809,0)</f>
        <v>0</v>
      </c>
      <c r="BJ809" s="18" t="s">
        <v>87</v>
      </c>
      <c r="BK809" s="240">
        <f>ROUND(I809*H809,2)</f>
        <v>0</v>
      </c>
      <c r="BL809" s="18" t="s">
        <v>153</v>
      </c>
      <c r="BM809" s="239" t="s">
        <v>829</v>
      </c>
    </row>
    <row r="810" s="2" customFormat="1">
      <c r="A810" s="40"/>
      <c r="B810" s="41"/>
      <c r="C810" s="42"/>
      <c r="D810" s="241" t="s">
        <v>154</v>
      </c>
      <c r="E810" s="42"/>
      <c r="F810" s="242" t="s">
        <v>830</v>
      </c>
      <c r="G810" s="42"/>
      <c r="H810" s="42"/>
      <c r="I810" s="243"/>
      <c r="J810" s="42"/>
      <c r="K810" s="42"/>
      <c r="L810" s="46"/>
      <c r="M810" s="244"/>
      <c r="N810" s="245"/>
      <c r="O810" s="93"/>
      <c r="P810" s="93"/>
      <c r="Q810" s="93"/>
      <c r="R810" s="93"/>
      <c r="S810" s="93"/>
      <c r="T810" s="94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8" t="s">
        <v>154</v>
      </c>
      <c r="AU810" s="18" t="s">
        <v>91</v>
      </c>
    </row>
    <row r="811" s="2" customFormat="1">
      <c r="A811" s="40"/>
      <c r="B811" s="41"/>
      <c r="C811" s="42"/>
      <c r="D811" s="246" t="s">
        <v>156</v>
      </c>
      <c r="E811" s="42"/>
      <c r="F811" s="247" t="s">
        <v>831</v>
      </c>
      <c r="G811" s="42"/>
      <c r="H811" s="42"/>
      <c r="I811" s="243"/>
      <c r="J811" s="42"/>
      <c r="K811" s="42"/>
      <c r="L811" s="46"/>
      <c r="M811" s="244"/>
      <c r="N811" s="245"/>
      <c r="O811" s="93"/>
      <c r="P811" s="93"/>
      <c r="Q811" s="93"/>
      <c r="R811" s="93"/>
      <c r="S811" s="93"/>
      <c r="T811" s="94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8" t="s">
        <v>156</v>
      </c>
      <c r="AU811" s="18" t="s">
        <v>91</v>
      </c>
    </row>
    <row r="812" s="13" customFormat="1">
      <c r="A812" s="13"/>
      <c r="B812" s="248"/>
      <c r="C812" s="249"/>
      <c r="D812" s="241" t="s">
        <v>158</v>
      </c>
      <c r="E812" s="250" t="s">
        <v>1</v>
      </c>
      <c r="F812" s="251" t="s">
        <v>832</v>
      </c>
      <c r="G812" s="249"/>
      <c r="H812" s="250" t="s">
        <v>1</v>
      </c>
      <c r="I812" s="252"/>
      <c r="J812" s="249"/>
      <c r="K812" s="249"/>
      <c r="L812" s="253"/>
      <c r="M812" s="254"/>
      <c r="N812" s="255"/>
      <c r="O812" s="255"/>
      <c r="P812" s="255"/>
      <c r="Q812" s="255"/>
      <c r="R812" s="255"/>
      <c r="S812" s="255"/>
      <c r="T812" s="25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7" t="s">
        <v>158</v>
      </c>
      <c r="AU812" s="257" t="s">
        <v>91</v>
      </c>
      <c r="AV812" s="13" t="s">
        <v>87</v>
      </c>
      <c r="AW812" s="13" t="s">
        <v>39</v>
      </c>
      <c r="AX812" s="13" t="s">
        <v>83</v>
      </c>
      <c r="AY812" s="257" t="s">
        <v>145</v>
      </c>
    </row>
    <row r="813" s="14" customFormat="1">
      <c r="A813" s="14"/>
      <c r="B813" s="258"/>
      <c r="C813" s="259"/>
      <c r="D813" s="241" t="s">
        <v>158</v>
      </c>
      <c r="E813" s="260" t="s">
        <v>1</v>
      </c>
      <c r="F813" s="261" t="s">
        <v>833</v>
      </c>
      <c r="G813" s="259"/>
      <c r="H813" s="262">
        <v>33.329000000000001</v>
      </c>
      <c r="I813" s="263"/>
      <c r="J813" s="259"/>
      <c r="K813" s="259"/>
      <c r="L813" s="264"/>
      <c r="M813" s="265"/>
      <c r="N813" s="266"/>
      <c r="O813" s="266"/>
      <c r="P813" s="266"/>
      <c r="Q813" s="266"/>
      <c r="R813" s="266"/>
      <c r="S813" s="266"/>
      <c r="T813" s="267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8" t="s">
        <v>158</v>
      </c>
      <c r="AU813" s="268" t="s">
        <v>91</v>
      </c>
      <c r="AV813" s="14" t="s">
        <v>91</v>
      </c>
      <c r="AW813" s="14" t="s">
        <v>39</v>
      </c>
      <c r="AX813" s="14" t="s">
        <v>83</v>
      </c>
      <c r="AY813" s="268" t="s">
        <v>145</v>
      </c>
    </row>
    <row r="814" s="13" customFormat="1">
      <c r="A814" s="13"/>
      <c r="B814" s="248"/>
      <c r="C814" s="249"/>
      <c r="D814" s="241" t="s">
        <v>158</v>
      </c>
      <c r="E814" s="250" t="s">
        <v>1</v>
      </c>
      <c r="F814" s="251" t="s">
        <v>834</v>
      </c>
      <c r="G814" s="249"/>
      <c r="H814" s="250" t="s">
        <v>1</v>
      </c>
      <c r="I814" s="252"/>
      <c r="J814" s="249"/>
      <c r="K814" s="249"/>
      <c r="L814" s="253"/>
      <c r="M814" s="254"/>
      <c r="N814" s="255"/>
      <c r="O814" s="255"/>
      <c r="P814" s="255"/>
      <c r="Q814" s="255"/>
      <c r="R814" s="255"/>
      <c r="S814" s="255"/>
      <c r="T814" s="25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7" t="s">
        <v>158</v>
      </c>
      <c r="AU814" s="257" t="s">
        <v>91</v>
      </c>
      <c r="AV814" s="13" t="s">
        <v>87</v>
      </c>
      <c r="AW814" s="13" t="s">
        <v>39</v>
      </c>
      <c r="AX814" s="13" t="s">
        <v>83</v>
      </c>
      <c r="AY814" s="257" t="s">
        <v>145</v>
      </c>
    </row>
    <row r="815" s="14" customFormat="1">
      <c r="A815" s="14"/>
      <c r="B815" s="258"/>
      <c r="C815" s="259"/>
      <c r="D815" s="241" t="s">
        <v>158</v>
      </c>
      <c r="E815" s="260" t="s">
        <v>1</v>
      </c>
      <c r="F815" s="261" t="s">
        <v>835</v>
      </c>
      <c r="G815" s="259"/>
      <c r="H815" s="262">
        <v>1.9339999999999999</v>
      </c>
      <c r="I815" s="263"/>
      <c r="J815" s="259"/>
      <c r="K815" s="259"/>
      <c r="L815" s="264"/>
      <c r="M815" s="265"/>
      <c r="N815" s="266"/>
      <c r="O815" s="266"/>
      <c r="P815" s="266"/>
      <c r="Q815" s="266"/>
      <c r="R815" s="266"/>
      <c r="S815" s="266"/>
      <c r="T815" s="26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8" t="s">
        <v>158</v>
      </c>
      <c r="AU815" s="268" t="s">
        <v>91</v>
      </c>
      <c r="AV815" s="14" t="s">
        <v>91</v>
      </c>
      <c r="AW815" s="14" t="s">
        <v>39</v>
      </c>
      <c r="AX815" s="14" t="s">
        <v>83</v>
      </c>
      <c r="AY815" s="268" t="s">
        <v>145</v>
      </c>
    </row>
    <row r="816" s="15" customFormat="1">
      <c r="A816" s="15"/>
      <c r="B816" s="269"/>
      <c r="C816" s="270"/>
      <c r="D816" s="241" t="s">
        <v>158</v>
      </c>
      <c r="E816" s="271" t="s">
        <v>1</v>
      </c>
      <c r="F816" s="272" t="s">
        <v>161</v>
      </c>
      <c r="G816" s="270"/>
      <c r="H816" s="273">
        <v>35.262999999999998</v>
      </c>
      <c r="I816" s="274"/>
      <c r="J816" s="270"/>
      <c r="K816" s="270"/>
      <c r="L816" s="275"/>
      <c r="M816" s="276"/>
      <c r="N816" s="277"/>
      <c r="O816" s="277"/>
      <c r="P816" s="277"/>
      <c r="Q816" s="277"/>
      <c r="R816" s="277"/>
      <c r="S816" s="277"/>
      <c r="T816" s="278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9" t="s">
        <v>158</v>
      </c>
      <c r="AU816" s="279" t="s">
        <v>91</v>
      </c>
      <c r="AV816" s="15" t="s">
        <v>153</v>
      </c>
      <c r="AW816" s="15" t="s">
        <v>39</v>
      </c>
      <c r="AX816" s="15" t="s">
        <v>87</v>
      </c>
      <c r="AY816" s="279" t="s">
        <v>145</v>
      </c>
    </row>
    <row r="817" s="12" customFormat="1" ht="22.8" customHeight="1">
      <c r="A817" s="12"/>
      <c r="B817" s="212"/>
      <c r="C817" s="213"/>
      <c r="D817" s="214" t="s">
        <v>82</v>
      </c>
      <c r="E817" s="226" t="s">
        <v>551</v>
      </c>
      <c r="F817" s="226" t="s">
        <v>836</v>
      </c>
      <c r="G817" s="213"/>
      <c r="H817" s="213"/>
      <c r="I817" s="216"/>
      <c r="J817" s="227">
        <f>BK817</f>
        <v>0</v>
      </c>
      <c r="K817" s="213"/>
      <c r="L817" s="218"/>
      <c r="M817" s="219"/>
      <c r="N817" s="220"/>
      <c r="O817" s="220"/>
      <c r="P817" s="221">
        <f>SUM(P818:P823)</f>
        <v>0</v>
      </c>
      <c r="Q817" s="220"/>
      <c r="R817" s="221">
        <f>SUM(R818:R823)</f>
        <v>0.24615360000000003</v>
      </c>
      <c r="S817" s="220"/>
      <c r="T817" s="222">
        <f>SUM(T818:T823)</f>
        <v>0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223" t="s">
        <v>87</v>
      </c>
      <c r="AT817" s="224" t="s">
        <v>82</v>
      </c>
      <c r="AU817" s="224" t="s">
        <v>87</v>
      </c>
      <c r="AY817" s="223" t="s">
        <v>145</v>
      </c>
      <c r="BK817" s="225">
        <f>SUM(BK818:BK823)</f>
        <v>0</v>
      </c>
    </row>
    <row r="818" s="2" customFormat="1" ht="24.15" customHeight="1">
      <c r="A818" s="40"/>
      <c r="B818" s="41"/>
      <c r="C818" s="228" t="s">
        <v>527</v>
      </c>
      <c r="D818" s="228" t="s">
        <v>148</v>
      </c>
      <c r="E818" s="229" t="s">
        <v>837</v>
      </c>
      <c r="F818" s="230" t="s">
        <v>838</v>
      </c>
      <c r="G818" s="231" t="s">
        <v>207</v>
      </c>
      <c r="H818" s="232">
        <v>0.54000000000000004</v>
      </c>
      <c r="I818" s="233"/>
      <c r="J818" s="234">
        <f>ROUND(I818*H818,2)</f>
        <v>0</v>
      </c>
      <c r="K818" s="230" t="s">
        <v>152</v>
      </c>
      <c r="L818" s="46"/>
      <c r="M818" s="235" t="s">
        <v>1</v>
      </c>
      <c r="N818" s="236" t="s">
        <v>48</v>
      </c>
      <c r="O818" s="93"/>
      <c r="P818" s="237">
        <f>O818*H818</f>
        <v>0</v>
      </c>
      <c r="Q818" s="237">
        <v>0.45584000000000002</v>
      </c>
      <c r="R818" s="237">
        <f>Q818*H818</f>
        <v>0.24615360000000003</v>
      </c>
      <c r="S818" s="237">
        <v>0</v>
      </c>
      <c r="T818" s="238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39" t="s">
        <v>153</v>
      </c>
      <c r="AT818" s="239" t="s">
        <v>148</v>
      </c>
      <c r="AU818" s="239" t="s">
        <v>91</v>
      </c>
      <c r="AY818" s="18" t="s">
        <v>145</v>
      </c>
      <c r="BE818" s="240">
        <f>IF(N818="základní",J818,0)</f>
        <v>0</v>
      </c>
      <c r="BF818" s="240">
        <f>IF(N818="snížená",J818,0)</f>
        <v>0</v>
      </c>
      <c r="BG818" s="240">
        <f>IF(N818="zákl. přenesená",J818,0)</f>
        <v>0</v>
      </c>
      <c r="BH818" s="240">
        <f>IF(N818="sníž. přenesená",J818,0)</f>
        <v>0</v>
      </c>
      <c r="BI818" s="240">
        <f>IF(N818="nulová",J818,0)</f>
        <v>0</v>
      </c>
      <c r="BJ818" s="18" t="s">
        <v>87</v>
      </c>
      <c r="BK818" s="240">
        <f>ROUND(I818*H818,2)</f>
        <v>0</v>
      </c>
      <c r="BL818" s="18" t="s">
        <v>153</v>
      </c>
      <c r="BM818" s="239" t="s">
        <v>839</v>
      </c>
    </row>
    <row r="819" s="2" customFormat="1">
      <c r="A819" s="40"/>
      <c r="B819" s="41"/>
      <c r="C819" s="42"/>
      <c r="D819" s="241" t="s">
        <v>154</v>
      </c>
      <c r="E819" s="42"/>
      <c r="F819" s="242" t="s">
        <v>840</v>
      </c>
      <c r="G819" s="42"/>
      <c r="H819" s="42"/>
      <c r="I819" s="243"/>
      <c r="J819" s="42"/>
      <c r="K819" s="42"/>
      <c r="L819" s="46"/>
      <c r="M819" s="244"/>
      <c r="N819" s="245"/>
      <c r="O819" s="93"/>
      <c r="P819" s="93"/>
      <c r="Q819" s="93"/>
      <c r="R819" s="93"/>
      <c r="S819" s="93"/>
      <c r="T819" s="94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8" t="s">
        <v>154</v>
      </c>
      <c r="AU819" s="18" t="s">
        <v>91</v>
      </c>
    </row>
    <row r="820" s="2" customFormat="1">
      <c r="A820" s="40"/>
      <c r="B820" s="41"/>
      <c r="C820" s="42"/>
      <c r="D820" s="246" t="s">
        <v>156</v>
      </c>
      <c r="E820" s="42"/>
      <c r="F820" s="247" t="s">
        <v>841</v>
      </c>
      <c r="G820" s="42"/>
      <c r="H820" s="42"/>
      <c r="I820" s="243"/>
      <c r="J820" s="42"/>
      <c r="K820" s="42"/>
      <c r="L820" s="46"/>
      <c r="M820" s="244"/>
      <c r="N820" s="245"/>
      <c r="O820" s="93"/>
      <c r="P820" s="93"/>
      <c r="Q820" s="93"/>
      <c r="R820" s="93"/>
      <c r="S820" s="93"/>
      <c r="T820" s="94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8" t="s">
        <v>156</v>
      </c>
      <c r="AU820" s="18" t="s">
        <v>91</v>
      </c>
    </row>
    <row r="821" s="13" customFormat="1">
      <c r="A821" s="13"/>
      <c r="B821" s="248"/>
      <c r="C821" s="249"/>
      <c r="D821" s="241" t="s">
        <v>158</v>
      </c>
      <c r="E821" s="250" t="s">
        <v>1</v>
      </c>
      <c r="F821" s="251" t="s">
        <v>806</v>
      </c>
      <c r="G821" s="249"/>
      <c r="H821" s="250" t="s">
        <v>1</v>
      </c>
      <c r="I821" s="252"/>
      <c r="J821" s="249"/>
      <c r="K821" s="249"/>
      <c r="L821" s="253"/>
      <c r="M821" s="254"/>
      <c r="N821" s="255"/>
      <c r="O821" s="255"/>
      <c r="P821" s="255"/>
      <c r="Q821" s="255"/>
      <c r="R821" s="255"/>
      <c r="S821" s="255"/>
      <c r="T821" s="25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7" t="s">
        <v>158</v>
      </c>
      <c r="AU821" s="257" t="s">
        <v>91</v>
      </c>
      <c r="AV821" s="13" t="s">
        <v>87</v>
      </c>
      <c r="AW821" s="13" t="s">
        <v>39</v>
      </c>
      <c r="AX821" s="13" t="s">
        <v>83</v>
      </c>
      <c r="AY821" s="257" t="s">
        <v>145</v>
      </c>
    </row>
    <row r="822" s="14" customFormat="1">
      <c r="A822" s="14"/>
      <c r="B822" s="258"/>
      <c r="C822" s="259"/>
      <c r="D822" s="241" t="s">
        <v>158</v>
      </c>
      <c r="E822" s="260" t="s">
        <v>1</v>
      </c>
      <c r="F822" s="261" t="s">
        <v>842</v>
      </c>
      <c r="G822" s="259"/>
      <c r="H822" s="262">
        <v>0.54000000000000004</v>
      </c>
      <c r="I822" s="263"/>
      <c r="J822" s="259"/>
      <c r="K822" s="259"/>
      <c r="L822" s="264"/>
      <c r="M822" s="265"/>
      <c r="N822" s="266"/>
      <c r="O822" s="266"/>
      <c r="P822" s="266"/>
      <c r="Q822" s="266"/>
      <c r="R822" s="266"/>
      <c r="S822" s="266"/>
      <c r="T822" s="267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8" t="s">
        <v>158</v>
      </c>
      <c r="AU822" s="268" t="s">
        <v>91</v>
      </c>
      <c r="AV822" s="14" t="s">
        <v>91</v>
      </c>
      <c r="AW822" s="14" t="s">
        <v>39</v>
      </c>
      <c r="AX822" s="14" t="s">
        <v>83</v>
      </c>
      <c r="AY822" s="268" t="s">
        <v>145</v>
      </c>
    </row>
    <row r="823" s="15" customFormat="1">
      <c r="A823" s="15"/>
      <c r="B823" s="269"/>
      <c r="C823" s="270"/>
      <c r="D823" s="241" t="s">
        <v>158</v>
      </c>
      <c r="E823" s="271" t="s">
        <v>1</v>
      </c>
      <c r="F823" s="272" t="s">
        <v>161</v>
      </c>
      <c r="G823" s="270"/>
      <c r="H823" s="273">
        <v>0.54000000000000004</v>
      </c>
      <c r="I823" s="274"/>
      <c r="J823" s="270"/>
      <c r="K823" s="270"/>
      <c r="L823" s="275"/>
      <c r="M823" s="276"/>
      <c r="N823" s="277"/>
      <c r="O823" s="277"/>
      <c r="P823" s="277"/>
      <c r="Q823" s="277"/>
      <c r="R823" s="277"/>
      <c r="S823" s="277"/>
      <c r="T823" s="278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79" t="s">
        <v>158</v>
      </c>
      <c r="AU823" s="279" t="s">
        <v>91</v>
      </c>
      <c r="AV823" s="15" t="s">
        <v>153</v>
      </c>
      <c r="AW823" s="15" t="s">
        <v>39</v>
      </c>
      <c r="AX823" s="15" t="s">
        <v>87</v>
      </c>
      <c r="AY823" s="279" t="s">
        <v>145</v>
      </c>
    </row>
    <row r="824" s="12" customFormat="1" ht="22.8" customHeight="1">
      <c r="A824" s="12"/>
      <c r="B824" s="212"/>
      <c r="C824" s="213"/>
      <c r="D824" s="214" t="s">
        <v>82</v>
      </c>
      <c r="E824" s="226" t="s">
        <v>565</v>
      </c>
      <c r="F824" s="226" t="s">
        <v>843</v>
      </c>
      <c r="G824" s="213"/>
      <c r="H824" s="213"/>
      <c r="I824" s="216"/>
      <c r="J824" s="227">
        <f>BK824</f>
        <v>0</v>
      </c>
      <c r="K824" s="213"/>
      <c r="L824" s="218"/>
      <c r="M824" s="219"/>
      <c r="N824" s="220"/>
      <c r="O824" s="220"/>
      <c r="P824" s="221">
        <f>SUM(P825:P842)</f>
        <v>0</v>
      </c>
      <c r="Q824" s="220"/>
      <c r="R824" s="221">
        <f>SUM(R825:R842)</f>
        <v>1.350306</v>
      </c>
      <c r="S824" s="220"/>
      <c r="T824" s="222">
        <f>SUM(T825:T842)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23" t="s">
        <v>87</v>
      </c>
      <c r="AT824" s="224" t="s">
        <v>82</v>
      </c>
      <c r="AU824" s="224" t="s">
        <v>87</v>
      </c>
      <c r="AY824" s="223" t="s">
        <v>145</v>
      </c>
      <c r="BK824" s="225">
        <f>SUM(BK825:BK842)</f>
        <v>0</v>
      </c>
    </row>
    <row r="825" s="2" customFormat="1" ht="24.15" customHeight="1">
      <c r="A825" s="40"/>
      <c r="B825" s="41"/>
      <c r="C825" s="228" t="s">
        <v>844</v>
      </c>
      <c r="D825" s="228" t="s">
        <v>148</v>
      </c>
      <c r="E825" s="229" t="s">
        <v>845</v>
      </c>
      <c r="F825" s="230" t="s">
        <v>846</v>
      </c>
      <c r="G825" s="231" t="s">
        <v>207</v>
      </c>
      <c r="H825" s="232">
        <v>2.7000000000000002</v>
      </c>
      <c r="I825" s="233"/>
      <c r="J825" s="234">
        <f>ROUND(I825*H825,2)</f>
        <v>0</v>
      </c>
      <c r="K825" s="230" t="s">
        <v>152</v>
      </c>
      <c r="L825" s="46"/>
      <c r="M825" s="235" t="s">
        <v>1</v>
      </c>
      <c r="N825" s="236" t="s">
        <v>48</v>
      </c>
      <c r="O825" s="93"/>
      <c r="P825" s="237">
        <f>O825*H825</f>
        <v>0</v>
      </c>
      <c r="Q825" s="237">
        <v>0.19536000000000001</v>
      </c>
      <c r="R825" s="237">
        <f>Q825*H825</f>
        <v>0.52747200000000005</v>
      </c>
      <c r="S825" s="237">
        <v>0</v>
      </c>
      <c r="T825" s="238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39" t="s">
        <v>153</v>
      </c>
      <c r="AT825" s="239" t="s">
        <v>148</v>
      </c>
      <c r="AU825" s="239" t="s">
        <v>91</v>
      </c>
      <c r="AY825" s="18" t="s">
        <v>145</v>
      </c>
      <c r="BE825" s="240">
        <f>IF(N825="základní",J825,0)</f>
        <v>0</v>
      </c>
      <c r="BF825" s="240">
        <f>IF(N825="snížená",J825,0)</f>
        <v>0</v>
      </c>
      <c r="BG825" s="240">
        <f>IF(N825="zákl. přenesená",J825,0)</f>
        <v>0</v>
      </c>
      <c r="BH825" s="240">
        <f>IF(N825="sníž. přenesená",J825,0)</f>
        <v>0</v>
      </c>
      <c r="BI825" s="240">
        <f>IF(N825="nulová",J825,0)</f>
        <v>0</v>
      </c>
      <c r="BJ825" s="18" t="s">
        <v>87</v>
      </c>
      <c r="BK825" s="240">
        <f>ROUND(I825*H825,2)</f>
        <v>0</v>
      </c>
      <c r="BL825" s="18" t="s">
        <v>153</v>
      </c>
      <c r="BM825" s="239" t="s">
        <v>847</v>
      </c>
    </row>
    <row r="826" s="2" customFormat="1">
      <c r="A826" s="40"/>
      <c r="B826" s="41"/>
      <c r="C826" s="42"/>
      <c r="D826" s="241" t="s">
        <v>154</v>
      </c>
      <c r="E826" s="42"/>
      <c r="F826" s="242" t="s">
        <v>848</v>
      </c>
      <c r="G826" s="42"/>
      <c r="H826" s="42"/>
      <c r="I826" s="243"/>
      <c r="J826" s="42"/>
      <c r="K826" s="42"/>
      <c r="L826" s="46"/>
      <c r="M826" s="244"/>
      <c r="N826" s="245"/>
      <c r="O826" s="93"/>
      <c r="P826" s="93"/>
      <c r="Q826" s="93"/>
      <c r="R826" s="93"/>
      <c r="S826" s="93"/>
      <c r="T826" s="94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8" t="s">
        <v>154</v>
      </c>
      <c r="AU826" s="18" t="s">
        <v>91</v>
      </c>
    </row>
    <row r="827" s="2" customFormat="1">
      <c r="A827" s="40"/>
      <c r="B827" s="41"/>
      <c r="C827" s="42"/>
      <c r="D827" s="246" t="s">
        <v>156</v>
      </c>
      <c r="E827" s="42"/>
      <c r="F827" s="247" t="s">
        <v>849</v>
      </c>
      <c r="G827" s="42"/>
      <c r="H827" s="42"/>
      <c r="I827" s="243"/>
      <c r="J827" s="42"/>
      <c r="K827" s="42"/>
      <c r="L827" s="46"/>
      <c r="M827" s="244"/>
      <c r="N827" s="245"/>
      <c r="O827" s="93"/>
      <c r="P827" s="93"/>
      <c r="Q827" s="93"/>
      <c r="R827" s="93"/>
      <c r="S827" s="93"/>
      <c r="T827" s="94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8" t="s">
        <v>156</v>
      </c>
      <c r="AU827" s="18" t="s">
        <v>91</v>
      </c>
    </row>
    <row r="828" s="13" customFormat="1">
      <c r="A828" s="13"/>
      <c r="B828" s="248"/>
      <c r="C828" s="249"/>
      <c r="D828" s="241" t="s">
        <v>158</v>
      </c>
      <c r="E828" s="250" t="s">
        <v>1</v>
      </c>
      <c r="F828" s="251" t="s">
        <v>850</v>
      </c>
      <c r="G828" s="249"/>
      <c r="H828" s="250" t="s">
        <v>1</v>
      </c>
      <c r="I828" s="252"/>
      <c r="J828" s="249"/>
      <c r="K828" s="249"/>
      <c r="L828" s="253"/>
      <c r="M828" s="254"/>
      <c r="N828" s="255"/>
      <c r="O828" s="255"/>
      <c r="P828" s="255"/>
      <c r="Q828" s="255"/>
      <c r="R828" s="255"/>
      <c r="S828" s="255"/>
      <c r="T828" s="25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7" t="s">
        <v>158</v>
      </c>
      <c r="AU828" s="257" t="s">
        <v>91</v>
      </c>
      <c r="AV828" s="13" t="s">
        <v>87</v>
      </c>
      <c r="AW828" s="13" t="s">
        <v>39</v>
      </c>
      <c r="AX828" s="13" t="s">
        <v>83</v>
      </c>
      <c r="AY828" s="257" t="s">
        <v>145</v>
      </c>
    </row>
    <row r="829" s="14" customFormat="1">
      <c r="A829" s="14"/>
      <c r="B829" s="258"/>
      <c r="C829" s="259"/>
      <c r="D829" s="241" t="s">
        <v>158</v>
      </c>
      <c r="E829" s="260" t="s">
        <v>1</v>
      </c>
      <c r="F829" s="261" t="s">
        <v>851</v>
      </c>
      <c r="G829" s="259"/>
      <c r="H829" s="262">
        <v>2.7000000000000002</v>
      </c>
      <c r="I829" s="263"/>
      <c r="J829" s="259"/>
      <c r="K829" s="259"/>
      <c r="L829" s="264"/>
      <c r="M829" s="265"/>
      <c r="N829" s="266"/>
      <c r="O829" s="266"/>
      <c r="P829" s="266"/>
      <c r="Q829" s="266"/>
      <c r="R829" s="266"/>
      <c r="S829" s="266"/>
      <c r="T829" s="267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8" t="s">
        <v>158</v>
      </c>
      <c r="AU829" s="268" t="s">
        <v>91</v>
      </c>
      <c r="AV829" s="14" t="s">
        <v>91</v>
      </c>
      <c r="AW829" s="14" t="s">
        <v>39</v>
      </c>
      <c r="AX829" s="14" t="s">
        <v>83</v>
      </c>
      <c r="AY829" s="268" t="s">
        <v>145</v>
      </c>
    </row>
    <row r="830" s="15" customFormat="1">
      <c r="A830" s="15"/>
      <c r="B830" s="269"/>
      <c r="C830" s="270"/>
      <c r="D830" s="241" t="s">
        <v>158</v>
      </c>
      <c r="E830" s="271" t="s">
        <v>1</v>
      </c>
      <c r="F830" s="272" t="s">
        <v>161</v>
      </c>
      <c r="G830" s="270"/>
      <c r="H830" s="273">
        <v>2.7000000000000002</v>
      </c>
      <c r="I830" s="274"/>
      <c r="J830" s="270"/>
      <c r="K830" s="270"/>
      <c r="L830" s="275"/>
      <c r="M830" s="276"/>
      <c r="N830" s="277"/>
      <c r="O830" s="277"/>
      <c r="P830" s="277"/>
      <c r="Q830" s="277"/>
      <c r="R830" s="277"/>
      <c r="S830" s="277"/>
      <c r="T830" s="278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79" t="s">
        <v>158</v>
      </c>
      <c r="AU830" s="279" t="s">
        <v>91</v>
      </c>
      <c r="AV830" s="15" t="s">
        <v>153</v>
      </c>
      <c r="AW830" s="15" t="s">
        <v>39</v>
      </c>
      <c r="AX830" s="15" t="s">
        <v>87</v>
      </c>
      <c r="AY830" s="279" t="s">
        <v>145</v>
      </c>
    </row>
    <row r="831" s="2" customFormat="1" ht="16.5" customHeight="1">
      <c r="A831" s="40"/>
      <c r="B831" s="41"/>
      <c r="C831" s="292" t="s">
        <v>533</v>
      </c>
      <c r="D831" s="292" t="s">
        <v>347</v>
      </c>
      <c r="E831" s="293" t="s">
        <v>852</v>
      </c>
      <c r="F831" s="294" t="s">
        <v>853</v>
      </c>
      <c r="G831" s="295" t="s">
        <v>207</v>
      </c>
      <c r="H831" s="296">
        <v>2.7269999999999999</v>
      </c>
      <c r="I831" s="297"/>
      <c r="J831" s="298">
        <f>ROUND(I831*H831,2)</f>
        <v>0</v>
      </c>
      <c r="K831" s="294" t="s">
        <v>152</v>
      </c>
      <c r="L831" s="299"/>
      <c r="M831" s="300" t="s">
        <v>1</v>
      </c>
      <c r="N831" s="301" t="s">
        <v>48</v>
      </c>
      <c r="O831" s="93"/>
      <c r="P831" s="237">
        <f>O831*H831</f>
        <v>0</v>
      </c>
      <c r="Q831" s="237">
        <v>0.222</v>
      </c>
      <c r="R831" s="237">
        <f>Q831*H831</f>
        <v>0.60539399999999999</v>
      </c>
      <c r="S831" s="237">
        <v>0</v>
      </c>
      <c r="T831" s="238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39" t="s">
        <v>198</v>
      </c>
      <c r="AT831" s="239" t="s">
        <v>347</v>
      </c>
      <c r="AU831" s="239" t="s">
        <v>91</v>
      </c>
      <c r="AY831" s="18" t="s">
        <v>145</v>
      </c>
      <c r="BE831" s="240">
        <f>IF(N831="základní",J831,0)</f>
        <v>0</v>
      </c>
      <c r="BF831" s="240">
        <f>IF(N831="snížená",J831,0)</f>
        <v>0</v>
      </c>
      <c r="BG831" s="240">
        <f>IF(N831="zákl. přenesená",J831,0)</f>
        <v>0</v>
      </c>
      <c r="BH831" s="240">
        <f>IF(N831="sníž. přenesená",J831,0)</f>
        <v>0</v>
      </c>
      <c r="BI831" s="240">
        <f>IF(N831="nulová",J831,0)</f>
        <v>0</v>
      </c>
      <c r="BJ831" s="18" t="s">
        <v>87</v>
      </c>
      <c r="BK831" s="240">
        <f>ROUND(I831*H831,2)</f>
        <v>0</v>
      </c>
      <c r="BL831" s="18" t="s">
        <v>153</v>
      </c>
      <c r="BM831" s="239" t="s">
        <v>854</v>
      </c>
    </row>
    <row r="832" s="2" customFormat="1">
      <c r="A832" s="40"/>
      <c r="B832" s="41"/>
      <c r="C832" s="42"/>
      <c r="D832" s="241" t="s">
        <v>154</v>
      </c>
      <c r="E832" s="42"/>
      <c r="F832" s="242" t="s">
        <v>853</v>
      </c>
      <c r="G832" s="42"/>
      <c r="H832" s="42"/>
      <c r="I832" s="243"/>
      <c r="J832" s="42"/>
      <c r="K832" s="42"/>
      <c r="L832" s="46"/>
      <c r="M832" s="244"/>
      <c r="N832" s="245"/>
      <c r="O832" s="93"/>
      <c r="P832" s="93"/>
      <c r="Q832" s="93"/>
      <c r="R832" s="93"/>
      <c r="S832" s="93"/>
      <c r="T832" s="94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8" t="s">
        <v>154</v>
      </c>
      <c r="AU832" s="18" t="s">
        <v>91</v>
      </c>
    </row>
    <row r="833" s="2" customFormat="1">
      <c r="A833" s="40"/>
      <c r="B833" s="41"/>
      <c r="C833" s="42"/>
      <c r="D833" s="241" t="s">
        <v>855</v>
      </c>
      <c r="E833" s="42"/>
      <c r="F833" s="280" t="s">
        <v>856</v>
      </c>
      <c r="G833" s="42"/>
      <c r="H833" s="42"/>
      <c r="I833" s="243"/>
      <c r="J833" s="42"/>
      <c r="K833" s="42"/>
      <c r="L833" s="46"/>
      <c r="M833" s="244"/>
      <c r="N833" s="245"/>
      <c r="O833" s="93"/>
      <c r="P833" s="93"/>
      <c r="Q833" s="93"/>
      <c r="R833" s="93"/>
      <c r="S833" s="93"/>
      <c r="T833" s="94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8" t="s">
        <v>855</v>
      </c>
      <c r="AU833" s="18" t="s">
        <v>91</v>
      </c>
    </row>
    <row r="834" s="13" customFormat="1">
      <c r="A834" s="13"/>
      <c r="B834" s="248"/>
      <c r="C834" s="249"/>
      <c r="D834" s="241" t="s">
        <v>158</v>
      </c>
      <c r="E834" s="250" t="s">
        <v>1</v>
      </c>
      <c r="F834" s="251" t="s">
        <v>806</v>
      </c>
      <c r="G834" s="249"/>
      <c r="H834" s="250" t="s">
        <v>1</v>
      </c>
      <c r="I834" s="252"/>
      <c r="J834" s="249"/>
      <c r="K834" s="249"/>
      <c r="L834" s="253"/>
      <c r="M834" s="254"/>
      <c r="N834" s="255"/>
      <c r="O834" s="255"/>
      <c r="P834" s="255"/>
      <c r="Q834" s="255"/>
      <c r="R834" s="255"/>
      <c r="S834" s="255"/>
      <c r="T834" s="25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7" t="s">
        <v>158</v>
      </c>
      <c r="AU834" s="257" t="s">
        <v>91</v>
      </c>
      <c r="AV834" s="13" t="s">
        <v>87</v>
      </c>
      <c r="AW834" s="13" t="s">
        <v>39</v>
      </c>
      <c r="AX834" s="13" t="s">
        <v>83</v>
      </c>
      <c r="AY834" s="257" t="s">
        <v>145</v>
      </c>
    </row>
    <row r="835" s="14" customFormat="1">
      <c r="A835" s="14"/>
      <c r="B835" s="258"/>
      <c r="C835" s="259"/>
      <c r="D835" s="241" t="s">
        <v>158</v>
      </c>
      <c r="E835" s="260" t="s">
        <v>1</v>
      </c>
      <c r="F835" s="261" t="s">
        <v>857</v>
      </c>
      <c r="G835" s="259"/>
      <c r="H835" s="262">
        <v>2.7269999999999999</v>
      </c>
      <c r="I835" s="263"/>
      <c r="J835" s="259"/>
      <c r="K835" s="259"/>
      <c r="L835" s="264"/>
      <c r="M835" s="265"/>
      <c r="N835" s="266"/>
      <c r="O835" s="266"/>
      <c r="P835" s="266"/>
      <c r="Q835" s="266"/>
      <c r="R835" s="266"/>
      <c r="S835" s="266"/>
      <c r="T835" s="267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8" t="s">
        <v>158</v>
      </c>
      <c r="AU835" s="268" t="s">
        <v>91</v>
      </c>
      <c r="AV835" s="14" t="s">
        <v>91</v>
      </c>
      <c r="AW835" s="14" t="s">
        <v>39</v>
      </c>
      <c r="AX835" s="14" t="s">
        <v>83</v>
      </c>
      <c r="AY835" s="268" t="s">
        <v>145</v>
      </c>
    </row>
    <row r="836" s="15" customFormat="1">
      <c r="A836" s="15"/>
      <c r="B836" s="269"/>
      <c r="C836" s="270"/>
      <c r="D836" s="241" t="s">
        <v>158</v>
      </c>
      <c r="E836" s="271" t="s">
        <v>1</v>
      </c>
      <c r="F836" s="272" t="s">
        <v>161</v>
      </c>
      <c r="G836" s="270"/>
      <c r="H836" s="273">
        <v>2.7269999999999999</v>
      </c>
      <c r="I836" s="274"/>
      <c r="J836" s="270"/>
      <c r="K836" s="270"/>
      <c r="L836" s="275"/>
      <c r="M836" s="276"/>
      <c r="N836" s="277"/>
      <c r="O836" s="277"/>
      <c r="P836" s="277"/>
      <c r="Q836" s="277"/>
      <c r="R836" s="277"/>
      <c r="S836" s="277"/>
      <c r="T836" s="278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9" t="s">
        <v>158</v>
      </c>
      <c r="AU836" s="279" t="s">
        <v>91</v>
      </c>
      <c r="AV836" s="15" t="s">
        <v>153</v>
      </c>
      <c r="AW836" s="15" t="s">
        <v>39</v>
      </c>
      <c r="AX836" s="15" t="s">
        <v>87</v>
      </c>
      <c r="AY836" s="279" t="s">
        <v>145</v>
      </c>
    </row>
    <row r="837" s="2" customFormat="1" ht="21.75" customHeight="1">
      <c r="A837" s="40"/>
      <c r="B837" s="41"/>
      <c r="C837" s="228" t="s">
        <v>858</v>
      </c>
      <c r="D837" s="228" t="s">
        <v>148</v>
      </c>
      <c r="E837" s="229" t="s">
        <v>859</v>
      </c>
      <c r="F837" s="230" t="s">
        <v>860</v>
      </c>
      <c r="G837" s="231" t="s">
        <v>475</v>
      </c>
      <c r="H837" s="232">
        <v>60.399999999999999</v>
      </c>
      <c r="I837" s="233"/>
      <c r="J837" s="234">
        <f>ROUND(I837*H837,2)</f>
        <v>0</v>
      </c>
      <c r="K837" s="230" t="s">
        <v>152</v>
      </c>
      <c r="L837" s="46"/>
      <c r="M837" s="235" t="s">
        <v>1</v>
      </c>
      <c r="N837" s="236" t="s">
        <v>48</v>
      </c>
      <c r="O837" s="93"/>
      <c r="P837" s="237">
        <f>O837*H837</f>
        <v>0</v>
      </c>
      <c r="Q837" s="237">
        <v>0.0035999999999999999</v>
      </c>
      <c r="R837" s="237">
        <f>Q837*H837</f>
        <v>0.21743999999999999</v>
      </c>
      <c r="S837" s="237">
        <v>0</v>
      </c>
      <c r="T837" s="238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39" t="s">
        <v>153</v>
      </c>
      <c r="AT837" s="239" t="s">
        <v>148</v>
      </c>
      <c r="AU837" s="239" t="s">
        <v>91</v>
      </c>
      <c r="AY837" s="18" t="s">
        <v>145</v>
      </c>
      <c r="BE837" s="240">
        <f>IF(N837="základní",J837,0)</f>
        <v>0</v>
      </c>
      <c r="BF837" s="240">
        <f>IF(N837="snížená",J837,0)</f>
        <v>0</v>
      </c>
      <c r="BG837" s="240">
        <f>IF(N837="zákl. přenesená",J837,0)</f>
        <v>0</v>
      </c>
      <c r="BH837" s="240">
        <f>IF(N837="sníž. přenesená",J837,0)</f>
        <v>0</v>
      </c>
      <c r="BI837" s="240">
        <f>IF(N837="nulová",J837,0)</f>
        <v>0</v>
      </c>
      <c r="BJ837" s="18" t="s">
        <v>87</v>
      </c>
      <c r="BK837" s="240">
        <f>ROUND(I837*H837,2)</f>
        <v>0</v>
      </c>
      <c r="BL837" s="18" t="s">
        <v>153</v>
      </c>
      <c r="BM837" s="239" t="s">
        <v>861</v>
      </c>
    </row>
    <row r="838" s="2" customFormat="1">
      <c r="A838" s="40"/>
      <c r="B838" s="41"/>
      <c r="C838" s="42"/>
      <c r="D838" s="241" t="s">
        <v>154</v>
      </c>
      <c r="E838" s="42"/>
      <c r="F838" s="242" t="s">
        <v>862</v>
      </c>
      <c r="G838" s="42"/>
      <c r="H838" s="42"/>
      <c r="I838" s="243"/>
      <c r="J838" s="42"/>
      <c r="K838" s="42"/>
      <c r="L838" s="46"/>
      <c r="M838" s="244"/>
      <c r="N838" s="245"/>
      <c r="O838" s="93"/>
      <c r="P838" s="93"/>
      <c r="Q838" s="93"/>
      <c r="R838" s="93"/>
      <c r="S838" s="93"/>
      <c r="T838" s="94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8" t="s">
        <v>154</v>
      </c>
      <c r="AU838" s="18" t="s">
        <v>91</v>
      </c>
    </row>
    <row r="839" s="2" customFormat="1">
      <c r="A839" s="40"/>
      <c r="B839" s="41"/>
      <c r="C839" s="42"/>
      <c r="D839" s="246" t="s">
        <v>156</v>
      </c>
      <c r="E839" s="42"/>
      <c r="F839" s="247" t="s">
        <v>863</v>
      </c>
      <c r="G839" s="42"/>
      <c r="H839" s="42"/>
      <c r="I839" s="243"/>
      <c r="J839" s="42"/>
      <c r="K839" s="42"/>
      <c r="L839" s="46"/>
      <c r="M839" s="244"/>
      <c r="N839" s="245"/>
      <c r="O839" s="93"/>
      <c r="P839" s="93"/>
      <c r="Q839" s="93"/>
      <c r="R839" s="93"/>
      <c r="S839" s="93"/>
      <c r="T839" s="94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8" t="s">
        <v>156</v>
      </c>
      <c r="AU839" s="18" t="s">
        <v>91</v>
      </c>
    </row>
    <row r="840" s="13" customFormat="1">
      <c r="A840" s="13"/>
      <c r="B840" s="248"/>
      <c r="C840" s="249"/>
      <c r="D840" s="241" t="s">
        <v>158</v>
      </c>
      <c r="E840" s="250" t="s">
        <v>1</v>
      </c>
      <c r="F840" s="251" t="s">
        <v>864</v>
      </c>
      <c r="G840" s="249"/>
      <c r="H840" s="250" t="s">
        <v>1</v>
      </c>
      <c r="I840" s="252"/>
      <c r="J840" s="249"/>
      <c r="K840" s="249"/>
      <c r="L840" s="253"/>
      <c r="M840" s="254"/>
      <c r="N840" s="255"/>
      <c r="O840" s="255"/>
      <c r="P840" s="255"/>
      <c r="Q840" s="255"/>
      <c r="R840" s="255"/>
      <c r="S840" s="255"/>
      <c r="T840" s="25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7" t="s">
        <v>158</v>
      </c>
      <c r="AU840" s="257" t="s">
        <v>91</v>
      </c>
      <c r="AV840" s="13" t="s">
        <v>87</v>
      </c>
      <c r="AW840" s="13" t="s">
        <v>39</v>
      </c>
      <c r="AX840" s="13" t="s">
        <v>83</v>
      </c>
      <c r="AY840" s="257" t="s">
        <v>145</v>
      </c>
    </row>
    <row r="841" s="14" customFormat="1">
      <c r="A841" s="14"/>
      <c r="B841" s="258"/>
      <c r="C841" s="259"/>
      <c r="D841" s="241" t="s">
        <v>158</v>
      </c>
      <c r="E841" s="260" t="s">
        <v>1</v>
      </c>
      <c r="F841" s="261" t="s">
        <v>865</v>
      </c>
      <c r="G841" s="259"/>
      <c r="H841" s="262">
        <v>60.399999999999999</v>
      </c>
      <c r="I841" s="263"/>
      <c r="J841" s="259"/>
      <c r="K841" s="259"/>
      <c r="L841" s="264"/>
      <c r="M841" s="265"/>
      <c r="N841" s="266"/>
      <c r="O841" s="266"/>
      <c r="P841" s="266"/>
      <c r="Q841" s="266"/>
      <c r="R841" s="266"/>
      <c r="S841" s="266"/>
      <c r="T841" s="26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8" t="s">
        <v>158</v>
      </c>
      <c r="AU841" s="268" t="s">
        <v>91</v>
      </c>
      <c r="AV841" s="14" t="s">
        <v>91</v>
      </c>
      <c r="AW841" s="14" t="s">
        <v>39</v>
      </c>
      <c r="AX841" s="14" t="s">
        <v>83</v>
      </c>
      <c r="AY841" s="268" t="s">
        <v>145</v>
      </c>
    </row>
    <row r="842" s="15" customFormat="1">
      <c r="A842" s="15"/>
      <c r="B842" s="269"/>
      <c r="C842" s="270"/>
      <c r="D842" s="241" t="s">
        <v>158</v>
      </c>
      <c r="E842" s="271" t="s">
        <v>1</v>
      </c>
      <c r="F842" s="272" t="s">
        <v>161</v>
      </c>
      <c r="G842" s="270"/>
      <c r="H842" s="273">
        <v>60.399999999999999</v>
      </c>
      <c r="I842" s="274"/>
      <c r="J842" s="270"/>
      <c r="K842" s="270"/>
      <c r="L842" s="275"/>
      <c r="M842" s="276"/>
      <c r="N842" s="277"/>
      <c r="O842" s="277"/>
      <c r="P842" s="277"/>
      <c r="Q842" s="277"/>
      <c r="R842" s="277"/>
      <c r="S842" s="277"/>
      <c r="T842" s="278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79" t="s">
        <v>158</v>
      </c>
      <c r="AU842" s="279" t="s">
        <v>91</v>
      </c>
      <c r="AV842" s="15" t="s">
        <v>153</v>
      </c>
      <c r="AW842" s="15" t="s">
        <v>39</v>
      </c>
      <c r="AX842" s="15" t="s">
        <v>87</v>
      </c>
      <c r="AY842" s="279" t="s">
        <v>145</v>
      </c>
    </row>
    <row r="843" s="12" customFormat="1" ht="22.8" customHeight="1">
      <c r="A843" s="12"/>
      <c r="B843" s="212"/>
      <c r="C843" s="213"/>
      <c r="D843" s="214" t="s">
        <v>82</v>
      </c>
      <c r="E843" s="226" t="s">
        <v>708</v>
      </c>
      <c r="F843" s="226" t="s">
        <v>866</v>
      </c>
      <c r="G843" s="213"/>
      <c r="H843" s="213"/>
      <c r="I843" s="216"/>
      <c r="J843" s="227">
        <f>BK843</f>
        <v>0</v>
      </c>
      <c r="K843" s="213"/>
      <c r="L843" s="218"/>
      <c r="M843" s="219"/>
      <c r="N843" s="220"/>
      <c r="O843" s="220"/>
      <c r="P843" s="221">
        <f>SUM(P844:P853)</f>
        <v>0</v>
      </c>
      <c r="Q843" s="220"/>
      <c r="R843" s="221">
        <f>SUM(R844:R853)</f>
        <v>0</v>
      </c>
      <c r="S843" s="220"/>
      <c r="T843" s="222">
        <f>SUM(T844:T853)</f>
        <v>0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223" t="s">
        <v>87</v>
      </c>
      <c r="AT843" s="224" t="s">
        <v>82</v>
      </c>
      <c r="AU843" s="224" t="s">
        <v>87</v>
      </c>
      <c r="AY843" s="223" t="s">
        <v>145</v>
      </c>
      <c r="BK843" s="225">
        <f>SUM(BK844:BK853)</f>
        <v>0</v>
      </c>
    </row>
    <row r="844" s="2" customFormat="1" ht="24.15" customHeight="1">
      <c r="A844" s="40"/>
      <c r="B844" s="41"/>
      <c r="C844" s="228" t="s">
        <v>540</v>
      </c>
      <c r="D844" s="228" t="s">
        <v>148</v>
      </c>
      <c r="E844" s="229" t="s">
        <v>867</v>
      </c>
      <c r="F844" s="230" t="s">
        <v>868</v>
      </c>
      <c r="G844" s="231" t="s">
        <v>475</v>
      </c>
      <c r="H844" s="232">
        <v>3.2000000000000002</v>
      </c>
      <c r="I844" s="233"/>
      <c r="J844" s="234">
        <f>ROUND(I844*H844,2)</f>
        <v>0</v>
      </c>
      <c r="K844" s="230" t="s">
        <v>1</v>
      </c>
      <c r="L844" s="46"/>
      <c r="M844" s="235" t="s">
        <v>1</v>
      </c>
      <c r="N844" s="236" t="s">
        <v>48</v>
      </c>
      <c r="O844" s="93"/>
      <c r="P844" s="237">
        <f>O844*H844</f>
        <v>0</v>
      </c>
      <c r="Q844" s="237">
        <v>0</v>
      </c>
      <c r="R844" s="237">
        <f>Q844*H844</f>
        <v>0</v>
      </c>
      <c r="S844" s="237">
        <v>0</v>
      </c>
      <c r="T844" s="238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39" t="s">
        <v>153</v>
      </c>
      <c r="AT844" s="239" t="s">
        <v>148</v>
      </c>
      <c r="AU844" s="239" t="s">
        <v>91</v>
      </c>
      <c r="AY844" s="18" t="s">
        <v>145</v>
      </c>
      <c r="BE844" s="240">
        <f>IF(N844="základní",J844,0)</f>
        <v>0</v>
      </c>
      <c r="BF844" s="240">
        <f>IF(N844="snížená",J844,0)</f>
        <v>0</v>
      </c>
      <c r="BG844" s="240">
        <f>IF(N844="zákl. přenesená",J844,0)</f>
        <v>0</v>
      </c>
      <c r="BH844" s="240">
        <f>IF(N844="sníž. přenesená",J844,0)</f>
        <v>0</v>
      </c>
      <c r="BI844" s="240">
        <f>IF(N844="nulová",J844,0)</f>
        <v>0</v>
      </c>
      <c r="BJ844" s="18" t="s">
        <v>87</v>
      </c>
      <c r="BK844" s="240">
        <f>ROUND(I844*H844,2)</f>
        <v>0</v>
      </c>
      <c r="BL844" s="18" t="s">
        <v>153</v>
      </c>
      <c r="BM844" s="239" t="s">
        <v>869</v>
      </c>
    </row>
    <row r="845" s="2" customFormat="1">
      <c r="A845" s="40"/>
      <c r="B845" s="41"/>
      <c r="C845" s="42"/>
      <c r="D845" s="241" t="s">
        <v>154</v>
      </c>
      <c r="E845" s="42"/>
      <c r="F845" s="242" t="s">
        <v>868</v>
      </c>
      <c r="G845" s="42"/>
      <c r="H845" s="42"/>
      <c r="I845" s="243"/>
      <c r="J845" s="42"/>
      <c r="K845" s="42"/>
      <c r="L845" s="46"/>
      <c r="M845" s="244"/>
      <c r="N845" s="245"/>
      <c r="O845" s="93"/>
      <c r="P845" s="93"/>
      <c r="Q845" s="93"/>
      <c r="R845" s="93"/>
      <c r="S845" s="93"/>
      <c r="T845" s="94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8" t="s">
        <v>154</v>
      </c>
      <c r="AU845" s="18" t="s">
        <v>91</v>
      </c>
    </row>
    <row r="846" s="13" customFormat="1">
      <c r="A846" s="13"/>
      <c r="B846" s="248"/>
      <c r="C846" s="249"/>
      <c r="D846" s="241" t="s">
        <v>158</v>
      </c>
      <c r="E846" s="250" t="s">
        <v>1</v>
      </c>
      <c r="F846" s="251" t="s">
        <v>870</v>
      </c>
      <c r="G846" s="249"/>
      <c r="H846" s="250" t="s">
        <v>1</v>
      </c>
      <c r="I846" s="252"/>
      <c r="J846" s="249"/>
      <c r="K846" s="249"/>
      <c r="L846" s="253"/>
      <c r="M846" s="254"/>
      <c r="N846" s="255"/>
      <c r="O846" s="255"/>
      <c r="P846" s="255"/>
      <c r="Q846" s="255"/>
      <c r="R846" s="255"/>
      <c r="S846" s="255"/>
      <c r="T846" s="25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7" t="s">
        <v>158</v>
      </c>
      <c r="AU846" s="257" t="s">
        <v>91</v>
      </c>
      <c r="AV846" s="13" t="s">
        <v>87</v>
      </c>
      <c r="AW846" s="13" t="s">
        <v>39</v>
      </c>
      <c r="AX846" s="13" t="s">
        <v>83</v>
      </c>
      <c r="AY846" s="257" t="s">
        <v>145</v>
      </c>
    </row>
    <row r="847" s="14" customFormat="1">
      <c r="A847" s="14"/>
      <c r="B847" s="258"/>
      <c r="C847" s="259"/>
      <c r="D847" s="241" t="s">
        <v>158</v>
      </c>
      <c r="E847" s="260" t="s">
        <v>1</v>
      </c>
      <c r="F847" s="261" t="s">
        <v>871</v>
      </c>
      <c r="G847" s="259"/>
      <c r="H847" s="262">
        <v>3.2000000000000002</v>
      </c>
      <c r="I847" s="263"/>
      <c r="J847" s="259"/>
      <c r="K847" s="259"/>
      <c r="L847" s="264"/>
      <c r="M847" s="265"/>
      <c r="N847" s="266"/>
      <c r="O847" s="266"/>
      <c r="P847" s="266"/>
      <c r="Q847" s="266"/>
      <c r="R847" s="266"/>
      <c r="S847" s="266"/>
      <c r="T847" s="26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8" t="s">
        <v>158</v>
      </c>
      <c r="AU847" s="268" t="s">
        <v>91</v>
      </c>
      <c r="AV847" s="14" t="s">
        <v>91</v>
      </c>
      <c r="AW847" s="14" t="s">
        <v>39</v>
      </c>
      <c r="AX847" s="14" t="s">
        <v>83</v>
      </c>
      <c r="AY847" s="268" t="s">
        <v>145</v>
      </c>
    </row>
    <row r="848" s="15" customFormat="1">
      <c r="A848" s="15"/>
      <c r="B848" s="269"/>
      <c r="C848" s="270"/>
      <c r="D848" s="241" t="s">
        <v>158</v>
      </c>
      <c r="E848" s="271" t="s">
        <v>1</v>
      </c>
      <c r="F848" s="272" t="s">
        <v>161</v>
      </c>
      <c r="G848" s="270"/>
      <c r="H848" s="273">
        <v>3.2000000000000002</v>
      </c>
      <c r="I848" s="274"/>
      <c r="J848" s="270"/>
      <c r="K848" s="270"/>
      <c r="L848" s="275"/>
      <c r="M848" s="276"/>
      <c r="N848" s="277"/>
      <c r="O848" s="277"/>
      <c r="P848" s="277"/>
      <c r="Q848" s="277"/>
      <c r="R848" s="277"/>
      <c r="S848" s="277"/>
      <c r="T848" s="278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79" t="s">
        <v>158</v>
      </c>
      <c r="AU848" s="279" t="s">
        <v>91</v>
      </c>
      <c r="AV848" s="15" t="s">
        <v>153</v>
      </c>
      <c r="AW848" s="15" t="s">
        <v>39</v>
      </c>
      <c r="AX848" s="15" t="s">
        <v>87</v>
      </c>
      <c r="AY848" s="279" t="s">
        <v>145</v>
      </c>
    </row>
    <row r="849" s="2" customFormat="1" ht="16.5" customHeight="1">
      <c r="A849" s="40"/>
      <c r="B849" s="41"/>
      <c r="C849" s="292" t="s">
        <v>872</v>
      </c>
      <c r="D849" s="292" t="s">
        <v>347</v>
      </c>
      <c r="E849" s="293" t="s">
        <v>873</v>
      </c>
      <c r="F849" s="294" t="s">
        <v>874</v>
      </c>
      <c r="G849" s="295" t="s">
        <v>151</v>
      </c>
      <c r="H849" s="296">
        <v>4.04</v>
      </c>
      <c r="I849" s="297"/>
      <c r="J849" s="298">
        <f>ROUND(I849*H849,2)</f>
        <v>0</v>
      </c>
      <c r="K849" s="294" t="s">
        <v>1</v>
      </c>
      <c r="L849" s="299"/>
      <c r="M849" s="300" t="s">
        <v>1</v>
      </c>
      <c r="N849" s="301" t="s">
        <v>48</v>
      </c>
      <c r="O849" s="93"/>
      <c r="P849" s="237">
        <f>O849*H849</f>
        <v>0</v>
      </c>
      <c r="Q849" s="237">
        <v>0</v>
      </c>
      <c r="R849" s="237">
        <f>Q849*H849</f>
        <v>0</v>
      </c>
      <c r="S849" s="237">
        <v>0</v>
      </c>
      <c r="T849" s="238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39" t="s">
        <v>198</v>
      </c>
      <c r="AT849" s="239" t="s">
        <v>347</v>
      </c>
      <c r="AU849" s="239" t="s">
        <v>91</v>
      </c>
      <c r="AY849" s="18" t="s">
        <v>145</v>
      </c>
      <c r="BE849" s="240">
        <f>IF(N849="základní",J849,0)</f>
        <v>0</v>
      </c>
      <c r="BF849" s="240">
        <f>IF(N849="snížená",J849,0)</f>
        <v>0</v>
      </c>
      <c r="BG849" s="240">
        <f>IF(N849="zákl. přenesená",J849,0)</f>
        <v>0</v>
      </c>
      <c r="BH849" s="240">
        <f>IF(N849="sníž. přenesená",J849,0)</f>
        <v>0</v>
      </c>
      <c r="BI849" s="240">
        <f>IF(N849="nulová",J849,0)</f>
        <v>0</v>
      </c>
      <c r="BJ849" s="18" t="s">
        <v>87</v>
      </c>
      <c r="BK849" s="240">
        <f>ROUND(I849*H849,2)</f>
        <v>0</v>
      </c>
      <c r="BL849" s="18" t="s">
        <v>153</v>
      </c>
      <c r="BM849" s="239" t="s">
        <v>875</v>
      </c>
    </row>
    <row r="850" s="2" customFormat="1">
      <c r="A850" s="40"/>
      <c r="B850" s="41"/>
      <c r="C850" s="42"/>
      <c r="D850" s="241" t="s">
        <v>154</v>
      </c>
      <c r="E850" s="42"/>
      <c r="F850" s="242" t="s">
        <v>874</v>
      </c>
      <c r="G850" s="42"/>
      <c r="H850" s="42"/>
      <c r="I850" s="243"/>
      <c r="J850" s="42"/>
      <c r="K850" s="42"/>
      <c r="L850" s="46"/>
      <c r="M850" s="244"/>
      <c r="N850" s="245"/>
      <c r="O850" s="93"/>
      <c r="P850" s="93"/>
      <c r="Q850" s="93"/>
      <c r="R850" s="93"/>
      <c r="S850" s="93"/>
      <c r="T850" s="94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8" t="s">
        <v>154</v>
      </c>
      <c r="AU850" s="18" t="s">
        <v>91</v>
      </c>
    </row>
    <row r="851" s="13" customFormat="1">
      <c r="A851" s="13"/>
      <c r="B851" s="248"/>
      <c r="C851" s="249"/>
      <c r="D851" s="241" t="s">
        <v>158</v>
      </c>
      <c r="E851" s="250" t="s">
        <v>1</v>
      </c>
      <c r="F851" s="251" t="s">
        <v>870</v>
      </c>
      <c r="G851" s="249"/>
      <c r="H851" s="250" t="s">
        <v>1</v>
      </c>
      <c r="I851" s="252"/>
      <c r="J851" s="249"/>
      <c r="K851" s="249"/>
      <c r="L851" s="253"/>
      <c r="M851" s="254"/>
      <c r="N851" s="255"/>
      <c r="O851" s="255"/>
      <c r="P851" s="255"/>
      <c r="Q851" s="255"/>
      <c r="R851" s="255"/>
      <c r="S851" s="255"/>
      <c r="T851" s="25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7" t="s">
        <v>158</v>
      </c>
      <c r="AU851" s="257" t="s">
        <v>91</v>
      </c>
      <c r="AV851" s="13" t="s">
        <v>87</v>
      </c>
      <c r="AW851" s="13" t="s">
        <v>39</v>
      </c>
      <c r="AX851" s="13" t="s">
        <v>83</v>
      </c>
      <c r="AY851" s="257" t="s">
        <v>145</v>
      </c>
    </row>
    <row r="852" s="14" customFormat="1">
      <c r="A852" s="14"/>
      <c r="B852" s="258"/>
      <c r="C852" s="259"/>
      <c r="D852" s="241" t="s">
        <v>158</v>
      </c>
      <c r="E852" s="260" t="s">
        <v>1</v>
      </c>
      <c r="F852" s="261" t="s">
        <v>876</v>
      </c>
      <c r="G852" s="259"/>
      <c r="H852" s="262">
        <v>4.04</v>
      </c>
      <c r="I852" s="263"/>
      <c r="J852" s="259"/>
      <c r="K852" s="259"/>
      <c r="L852" s="264"/>
      <c r="M852" s="265"/>
      <c r="N852" s="266"/>
      <c r="O852" s="266"/>
      <c r="P852" s="266"/>
      <c r="Q852" s="266"/>
      <c r="R852" s="266"/>
      <c r="S852" s="266"/>
      <c r="T852" s="26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8" t="s">
        <v>158</v>
      </c>
      <c r="AU852" s="268" t="s">
        <v>91</v>
      </c>
      <c r="AV852" s="14" t="s">
        <v>91</v>
      </c>
      <c r="AW852" s="14" t="s">
        <v>39</v>
      </c>
      <c r="AX852" s="14" t="s">
        <v>83</v>
      </c>
      <c r="AY852" s="268" t="s">
        <v>145</v>
      </c>
    </row>
    <row r="853" s="15" customFormat="1">
      <c r="A853" s="15"/>
      <c r="B853" s="269"/>
      <c r="C853" s="270"/>
      <c r="D853" s="241" t="s">
        <v>158</v>
      </c>
      <c r="E853" s="271" t="s">
        <v>1</v>
      </c>
      <c r="F853" s="272" t="s">
        <v>161</v>
      </c>
      <c r="G853" s="270"/>
      <c r="H853" s="273">
        <v>4.04</v>
      </c>
      <c r="I853" s="274"/>
      <c r="J853" s="270"/>
      <c r="K853" s="270"/>
      <c r="L853" s="275"/>
      <c r="M853" s="276"/>
      <c r="N853" s="277"/>
      <c r="O853" s="277"/>
      <c r="P853" s="277"/>
      <c r="Q853" s="277"/>
      <c r="R853" s="277"/>
      <c r="S853" s="277"/>
      <c r="T853" s="278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79" t="s">
        <v>158</v>
      </c>
      <c r="AU853" s="279" t="s">
        <v>91</v>
      </c>
      <c r="AV853" s="15" t="s">
        <v>153</v>
      </c>
      <c r="AW853" s="15" t="s">
        <v>39</v>
      </c>
      <c r="AX853" s="15" t="s">
        <v>87</v>
      </c>
      <c r="AY853" s="279" t="s">
        <v>145</v>
      </c>
    </row>
    <row r="854" s="12" customFormat="1" ht="22.8" customHeight="1">
      <c r="A854" s="12"/>
      <c r="B854" s="212"/>
      <c r="C854" s="213"/>
      <c r="D854" s="214" t="s">
        <v>82</v>
      </c>
      <c r="E854" s="226" t="s">
        <v>766</v>
      </c>
      <c r="F854" s="226" t="s">
        <v>877</v>
      </c>
      <c r="G854" s="213"/>
      <c r="H854" s="213"/>
      <c r="I854" s="216"/>
      <c r="J854" s="227">
        <f>BK854</f>
        <v>0</v>
      </c>
      <c r="K854" s="213"/>
      <c r="L854" s="218"/>
      <c r="M854" s="219"/>
      <c r="N854" s="220"/>
      <c r="O854" s="220"/>
      <c r="P854" s="221">
        <f>SUM(P855:P986)</f>
        <v>0</v>
      </c>
      <c r="Q854" s="220"/>
      <c r="R854" s="221">
        <f>SUM(R855:R986)</f>
        <v>2.6656129599999989</v>
      </c>
      <c r="S854" s="220"/>
      <c r="T854" s="222">
        <f>SUM(T855:T986)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23" t="s">
        <v>87</v>
      </c>
      <c r="AT854" s="224" t="s">
        <v>82</v>
      </c>
      <c r="AU854" s="224" t="s">
        <v>87</v>
      </c>
      <c r="AY854" s="223" t="s">
        <v>145</v>
      </c>
      <c r="BK854" s="225">
        <f>SUM(BK855:BK986)</f>
        <v>0</v>
      </c>
    </row>
    <row r="855" s="2" customFormat="1" ht="16.5" customHeight="1">
      <c r="A855" s="40"/>
      <c r="B855" s="41"/>
      <c r="C855" s="228" t="s">
        <v>547</v>
      </c>
      <c r="D855" s="228" t="s">
        <v>148</v>
      </c>
      <c r="E855" s="229" t="s">
        <v>878</v>
      </c>
      <c r="F855" s="230" t="s">
        <v>879</v>
      </c>
      <c r="G855" s="231" t="s">
        <v>475</v>
      </c>
      <c r="H855" s="232">
        <v>41.859999999999999</v>
      </c>
      <c r="I855" s="233"/>
      <c r="J855" s="234">
        <f>ROUND(I855*H855,2)</f>
        <v>0</v>
      </c>
      <c r="K855" s="230" t="s">
        <v>152</v>
      </c>
      <c r="L855" s="46"/>
      <c r="M855" s="235" t="s">
        <v>1</v>
      </c>
      <c r="N855" s="236" t="s">
        <v>48</v>
      </c>
      <c r="O855" s="93"/>
      <c r="P855" s="237">
        <f>O855*H855</f>
        <v>0</v>
      </c>
      <c r="Q855" s="237">
        <v>0.00117</v>
      </c>
      <c r="R855" s="237">
        <f>Q855*H855</f>
        <v>0.048976199999999998</v>
      </c>
      <c r="S855" s="237">
        <v>0</v>
      </c>
      <c r="T855" s="238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39" t="s">
        <v>153</v>
      </c>
      <c r="AT855" s="239" t="s">
        <v>148</v>
      </c>
      <c r="AU855" s="239" t="s">
        <v>91</v>
      </c>
      <c r="AY855" s="18" t="s">
        <v>145</v>
      </c>
      <c r="BE855" s="240">
        <f>IF(N855="základní",J855,0)</f>
        <v>0</v>
      </c>
      <c r="BF855" s="240">
        <f>IF(N855="snížená",J855,0)</f>
        <v>0</v>
      </c>
      <c r="BG855" s="240">
        <f>IF(N855="zákl. přenesená",J855,0)</f>
        <v>0</v>
      </c>
      <c r="BH855" s="240">
        <f>IF(N855="sníž. přenesená",J855,0)</f>
        <v>0</v>
      </c>
      <c r="BI855" s="240">
        <f>IF(N855="nulová",J855,0)</f>
        <v>0</v>
      </c>
      <c r="BJ855" s="18" t="s">
        <v>87</v>
      </c>
      <c r="BK855" s="240">
        <f>ROUND(I855*H855,2)</f>
        <v>0</v>
      </c>
      <c r="BL855" s="18" t="s">
        <v>153</v>
      </c>
      <c r="BM855" s="239" t="s">
        <v>880</v>
      </c>
    </row>
    <row r="856" s="2" customFormat="1">
      <c r="A856" s="40"/>
      <c r="B856" s="41"/>
      <c r="C856" s="42"/>
      <c r="D856" s="241" t="s">
        <v>154</v>
      </c>
      <c r="E856" s="42"/>
      <c r="F856" s="242" t="s">
        <v>881</v>
      </c>
      <c r="G856" s="42"/>
      <c r="H856" s="42"/>
      <c r="I856" s="243"/>
      <c r="J856" s="42"/>
      <c r="K856" s="42"/>
      <c r="L856" s="46"/>
      <c r="M856" s="244"/>
      <c r="N856" s="245"/>
      <c r="O856" s="93"/>
      <c r="P856" s="93"/>
      <c r="Q856" s="93"/>
      <c r="R856" s="93"/>
      <c r="S856" s="93"/>
      <c r="T856" s="94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8" t="s">
        <v>154</v>
      </c>
      <c r="AU856" s="18" t="s">
        <v>91</v>
      </c>
    </row>
    <row r="857" s="2" customFormat="1">
      <c r="A857" s="40"/>
      <c r="B857" s="41"/>
      <c r="C857" s="42"/>
      <c r="D857" s="246" t="s">
        <v>156</v>
      </c>
      <c r="E857" s="42"/>
      <c r="F857" s="247" t="s">
        <v>882</v>
      </c>
      <c r="G857" s="42"/>
      <c r="H857" s="42"/>
      <c r="I857" s="243"/>
      <c r="J857" s="42"/>
      <c r="K857" s="42"/>
      <c r="L857" s="46"/>
      <c r="M857" s="244"/>
      <c r="N857" s="245"/>
      <c r="O857" s="93"/>
      <c r="P857" s="93"/>
      <c r="Q857" s="93"/>
      <c r="R857" s="93"/>
      <c r="S857" s="93"/>
      <c r="T857" s="94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8" t="s">
        <v>156</v>
      </c>
      <c r="AU857" s="18" t="s">
        <v>91</v>
      </c>
    </row>
    <row r="858" s="13" customFormat="1">
      <c r="A858" s="13"/>
      <c r="B858" s="248"/>
      <c r="C858" s="249"/>
      <c r="D858" s="241" t="s">
        <v>158</v>
      </c>
      <c r="E858" s="250" t="s">
        <v>1</v>
      </c>
      <c r="F858" s="251" t="s">
        <v>883</v>
      </c>
      <c r="G858" s="249"/>
      <c r="H858" s="250" t="s">
        <v>1</v>
      </c>
      <c r="I858" s="252"/>
      <c r="J858" s="249"/>
      <c r="K858" s="249"/>
      <c r="L858" s="253"/>
      <c r="M858" s="254"/>
      <c r="N858" s="255"/>
      <c r="O858" s="255"/>
      <c r="P858" s="255"/>
      <c r="Q858" s="255"/>
      <c r="R858" s="255"/>
      <c r="S858" s="255"/>
      <c r="T858" s="25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7" t="s">
        <v>158</v>
      </c>
      <c r="AU858" s="257" t="s">
        <v>91</v>
      </c>
      <c r="AV858" s="13" t="s">
        <v>87</v>
      </c>
      <c r="AW858" s="13" t="s">
        <v>39</v>
      </c>
      <c r="AX858" s="13" t="s">
        <v>83</v>
      </c>
      <c r="AY858" s="257" t="s">
        <v>145</v>
      </c>
    </row>
    <row r="859" s="14" customFormat="1">
      <c r="A859" s="14"/>
      <c r="B859" s="258"/>
      <c r="C859" s="259"/>
      <c r="D859" s="241" t="s">
        <v>158</v>
      </c>
      <c r="E859" s="260" t="s">
        <v>1</v>
      </c>
      <c r="F859" s="261" t="s">
        <v>884</v>
      </c>
      <c r="G859" s="259"/>
      <c r="H859" s="262">
        <v>41.859999999999999</v>
      </c>
      <c r="I859" s="263"/>
      <c r="J859" s="259"/>
      <c r="K859" s="259"/>
      <c r="L859" s="264"/>
      <c r="M859" s="265"/>
      <c r="N859" s="266"/>
      <c r="O859" s="266"/>
      <c r="P859" s="266"/>
      <c r="Q859" s="266"/>
      <c r="R859" s="266"/>
      <c r="S859" s="266"/>
      <c r="T859" s="26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8" t="s">
        <v>158</v>
      </c>
      <c r="AU859" s="268" t="s">
        <v>91</v>
      </c>
      <c r="AV859" s="14" t="s">
        <v>91</v>
      </c>
      <c r="AW859" s="14" t="s">
        <v>39</v>
      </c>
      <c r="AX859" s="14" t="s">
        <v>83</v>
      </c>
      <c r="AY859" s="268" t="s">
        <v>145</v>
      </c>
    </row>
    <row r="860" s="15" customFormat="1">
      <c r="A860" s="15"/>
      <c r="B860" s="269"/>
      <c r="C860" s="270"/>
      <c r="D860" s="241" t="s">
        <v>158</v>
      </c>
      <c r="E860" s="271" t="s">
        <v>1</v>
      </c>
      <c r="F860" s="272" t="s">
        <v>161</v>
      </c>
      <c r="G860" s="270"/>
      <c r="H860" s="273">
        <v>41.859999999999999</v>
      </c>
      <c r="I860" s="274"/>
      <c r="J860" s="270"/>
      <c r="K860" s="270"/>
      <c r="L860" s="275"/>
      <c r="M860" s="276"/>
      <c r="N860" s="277"/>
      <c r="O860" s="277"/>
      <c r="P860" s="277"/>
      <c r="Q860" s="277"/>
      <c r="R860" s="277"/>
      <c r="S860" s="277"/>
      <c r="T860" s="278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79" t="s">
        <v>158</v>
      </c>
      <c r="AU860" s="279" t="s">
        <v>91</v>
      </c>
      <c r="AV860" s="15" t="s">
        <v>153</v>
      </c>
      <c r="AW860" s="15" t="s">
        <v>39</v>
      </c>
      <c r="AX860" s="15" t="s">
        <v>87</v>
      </c>
      <c r="AY860" s="279" t="s">
        <v>145</v>
      </c>
    </row>
    <row r="861" s="2" customFormat="1" ht="16.5" customHeight="1">
      <c r="A861" s="40"/>
      <c r="B861" s="41"/>
      <c r="C861" s="228" t="s">
        <v>885</v>
      </c>
      <c r="D861" s="228" t="s">
        <v>148</v>
      </c>
      <c r="E861" s="229" t="s">
        <v>886</v>
      </c>
      <c r="F861" s="230" t="s">
        <v>887</v>
      </c>
      <c r="G861" s="231" t="s">
        <v>475</v>
      </c>
      <c r="H861" s="232">
        <v>41.859999999999999</v>
      </c>
      <c r="I861" s="233"/>
      <c r="J861" s="234">
        <f>ROUND(I861*H861,2)</f>
        <v>0</v>
      </c>
      <c r="K861" s="230" t="s">
        <v>152</v>
      </c>
      <c r="L861" s="46"/>
      <c r="M861" s="235" t="s">
        <v>1</v>
      </c>
      <c r="N861" s="236" t="s">
        <v>48</v>
      </c>
      <c r="O861" s="93"/>
      <c r="P861" s="237">
        <f>O861*H861</f>
        <v>0</v>
      </c>
      <c r="Q861" s="237">
        <v>0.00058</v>
      </c>
      <c r="R861" s="237">
        <f>Q861*H861</f>
        <v>0.0242788</v>
      </c>
      <c r="S861" s="237">
        <v>0</v>
      </c>
      <c r="T861" s="238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39" t="s">
        <v>153</v>
      </c>
      <c r="AT861" s="239" t="s">
        <v>148</v>
      </c>
      <c r="AU861" s="239" t="s">
        <v>91</v>
      </c>
      <c r="AY861" s="18" t="s">
        <v>145</v>
      </c>
      <c r="BE861" s="240">
        <f>IF(N861="základní",J861,0)</f>
        <v>0</v>
      </c>
      <c r="BF861" s="240">
        <f>IF(N861="snížená",J861,0)</f>
        <v>0</v>
      </c>
      <c r="BG861" s="240">
        <f>IF(N861="zákl. přenesená",J861,0)</f>
        <v>0</v>
      </c>
      <c r="BH861" s="240">
        <f>IF(N861="sníž. přenesená",J861,0)</f>
        <v>0</v>
      </c>
      <c r="BI861" s="240">
        <f>IF(N861="nulová",J861,0)</f>
        <v>0</v>
      </c>
      <c r="BJ861" s="18" t="s">
        <v>87</v>
      </c>
      <c r="BK861" s="240">
        <f>ROUND(I861*H861,2)</f>
        <v>0</v>
      </c>
      <c r="BL861" s="18" t="s">
        <v>153</v>
      </c>
      <c r="BM861" s="239" t="s">
        <v>888</v>
      </c>
    </row>
    <row r="862" s="2" customFormat="1">
      <c r="A862" s="40"/>
      <c r="B862" s="41"/>
      <c r="C862" s="42"/>
      <c r="D862" s="241" t="s">
        <v>154</v>
      </c>
      <c r="E862" s="42"/>
      <c r="F862" s="242" t="s">
        <v>889</v>
      </c>
      <c r="G862" s="42"/>
      <c r="H862" s="42"/>
      <c r="I862" s="243"/>
      <c r="J862" s="42"/>
      <c r="K862" s="42"/>
      <c r="L862" s="46"/>
      <c r="M862" s="244"/>
      <c r="N862" s="245"/>
      <c r="O862" s="93"/>
      <c r="P862" s="93"/>
      <c r="Q862" s="93"/>
      <c r="R862" s="93"/>
      <c r="S862" s="93"/>
      <c r="T862" s="94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8" t="s">
        <v>154</v>
      </c>
      <c r="AU862" s="18" t="s">
        <v>91</v>
      </c>
    </row>
    <row r="863" s="2" customFormat="1">
      <c r="A863" s="40"/>
      <c r="B863" s="41"/>
      <c r="C863" s="42"/>
      <c r="D863" s="246" t="s">
        <v>156</v>
      </c>
      <c r="E863" s="42"/>
      <c r="F863" s="247" t="s">
        <v>890</v>
      </c>
      <c r="G863" s="42"/>
      <c r="H863" s="42"/>
      <c r="I863" s="243"/>
      <c r="J863" s="42"/>
      <c r="K863" s="42"/>
      <c r="L863" s="46"/>
      <c r="M863" s="244"/>
      <c r="N863" s="245"/>
      <c r="O863" s="93"/>
      <c r="P863" s="93"/>
      <c r="Q863" s="93"/>
      <c r="R863" s="93"/>
      <c r="S863" s="93"/>
      <c r="T863" s="94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8" t="s">
        <v>156</v>
      </c>
      <c r="AU863" s="18" t="s">
        <v>91</v>
      </c>
    </row>
    <row r="864" s="13" customFormat="1">
      <c r="A864" s="13"/>
      <c r="B864" s="248"/>
      <c r="C864" s="249"/>
      <c r="D864" s="241" t="s">
        <v>158</v>
      </c>
      <c r="E864" s="250" t="s">
        <v>1</v>
      </c>
      <c r="F864" s="251" t="s">
        <v>883</v>
      </c>
      <c r="G864" s="249"/>
      <c r="H864" s="250" t="s">
        <v>1</v>
      </c>
      <c r="I864" s="252"/>
      <c r="J864" s="249"/>
      <c r="K864" s="249"/>
      <c r="L864" s="253"/>
      <c r="M864" s="254"/>
      <c r="N864" s="255"/>
      <c r="O864" s="255"/>
      <c r="P864" s="255"/>
      <c r="Q864" s="255"/>
      <c r="R864" s="255"/>
      <c r="S864" s="255"/>
      <c r="T864" s="25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7" t="s">
        <v>158</v>
      </c>
      <c r="AU864" s="257" t="s">
        <v>91</v>
      </c>
      <c r="AV864" s="13" t="s">
        <v>87</v>
      </c>
      <c r="AW864" s="13" t="s">
        <v>39</v>
      </c>
      <c r="AX864" s="13" t="s">
        <v>83</v>
      </c>
      <c r="AY864" s="257" t="s">
        <v>145</v>
      </c>
    </row>
    <row r="865" s="14" customFormat="1">
      <c r="A865" s="14"/>
      <c r="B865" s="258"/>
      <c r="C865" s="259"/>
      <c r="D865" s="241" t="s">
        <v>158</v>
      </c>
      <c r="E865" s="260" t="s">
        <v>1</v>
      </c>
      <c r="F865" s="261" t="s">
        <v>884</v>
      </c>
      <c r="G865" s="259"/>
      <c r="H865" s="262">
        <v>41.859999999999999</v>
      </c>
      <c r="I865" s="263"/>
      <c r="J865" s="259"/>
      <c r="K865" s="259"/>
      <c r="L865" s="264"/>
      <c r="M865" s="265"/>
      <c r="N865" s="266"/>
      <c r="O865" s="266"/>
      <c r="P865" s="266"/>
      <c r="Q865" s="266"/>
      <c r="R865" s="266"/>
      <c r="S865" s="266"/>
      <c r="T865" s="267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8" t="s">
        <v>158</v>
      </c>
      <c r="AU865" s="268" t="s">
        <v>91</v>
      </c>
      <c r="AV865" s="14" t="s">
        <v>91</v>
      </c>
      <c r="AW865" s="14" t="s">
        <v>39</v>
      </c>
      <c r="AX865" s="14" t="s">
        <v>83</v>
      </c>
      <c r="AY865" s="268" t="s">
        <v>145</v>
      </c>
    </row>
    <row r="866" s="15" customFormat="1">
      <c r="A866" s="15"/>
      <c r="B866" s="269"/>
      <c r="C866" s="270"/>
      <c r="D866" s="241" t="s">
        <v>158</v>
      </c>
      <c r="E866" s="271" t="s">
        <v>1</v>
      </c>
      <c r="F866" s="272" t="s">
        <v>161</v>
      </c>
      <c r="G866" s="270"/>
      <c r="H866" s="273">
        <v>41.859999999999999</v>
      </c>
      <c r="I866" s="274"/>
      <c r="J866" s="270"/>
      <c r="K866" s="270"/>
      <c r="L866" s="275"/>
      <c r="M866" s="276"/>
      <c r="N866" s="277"/>
      <c r="O866" s="277"/>
      <c r="P866" s="277"/>
      <c r="Q866" s="277"/>
      <c r="R866" s="277"/>
      <c r="S866" s="277"/>
      <c r="T866" s="278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79" t="s">
        <v>158</v>
      </c>
      <c r="AU866" s="279" t="s">
        <v>91</v>
      </c>
      <c r="AV866" s="15" t="s">
        <v>153</v>
      </c>
      <c r="AW866" s="15" t="s">
        <v>39</v>
      </c>
      <c r="AX866" s="15" t="s">
        <v>87</v>
      </c>
      <c r="AY866" s="279" t="s">
        <v>145</v>
      </c>
    </row>
    <row r="867" s="2" customFormat="1" ht="24.15" customHeight="1">
      <c r="A867" s="40"/>
      <c r="B867" s="41"/>
      <c r="C867" s="292" t="s">
        <v>554</v>
      </c>
      <c r="D867" s="292" t="s">
        <v>347</v>
      </c>
      <c r="E867" s="293" t="s">
        <v>891</v>
      </c>
      <c r="F867" s="294" t="s">
        <v>892</v>
      </c>
      <c r="G867" s="295" t="s">
        <v>475</v>
      </c>
      <c r="H867" s="296">
        <v>41.859999999999999</v>
      </c>
      <c r="I867" s="297"/>
      <c r="J867" s="298">
        <f>ROUND(I867*H867,2)</f>
        <v>0</v>
      </c>
      <c r="K867" s="294" t="s">
        <v>1</v>
      </c>
      <c r="L867" s="299"/>
      <c r="M867" s="300" t="s">
        <v>1</v>
      </c>
      <c r="N867" s="301" t="s">
        <v>48</v>
      </c>
      <c r="O867" s="93"/>
      <c r="P867" s="237">
        <f>O867*H867</f>
        <v>0</v>
      </c>
      <c r="Q867" s="237">
        <v>0</v>
      </c>
      <c r="R867" s="237">
        <f>Q867*H867</f>
        <v>0</v>
      </c>
      <c r="S867" s="237">
        <v>0</v>
      </c>
      <c r="T867" s="238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39" t="s">
        <v>198</v>
      </c>
      <c r="AT867" s="239" t="s">
        <v>347</v>
      </c>
      <c r="AU867" s="239" t="s">
        <v>91</v>
      </c>
      <c r="AY867" s="18" t="s">
        <v>145</v>
      </c>
      <c r="BE867" s="240">
        <f>IF(N867="základní",J867,0)</f>
        <v>0</v>
      </c>
      <c r="BF867" s="240">
        <f>IF(N867="snížená",J867,0)</f>
        <v>0</v>
      </c>
      <c r="BG867" s="240">
        <f>IF(N867="zákl. přenesená",J867,0)</f>
        <v>0</v>
      </c>
      <c r="BH867" s="240">
        <f>IF(N867="sníž. přenesená",J867,0)</f>
        <v>0</v>
      </c>
      <c r="BI867" s="240">
        <f>IF(N867="nulová",J867,0)</f>
        <v>0</v>
      </c>
      <c r="BJ867" s="18" t="s">
        <v>87</v>
      </c>
      <c r="BK867" s="240">
        <f>ROUND(I867*H867,2)</f>
        <v>0</v>
      </c>
      <c r="BL867" s="18" t="s">
        <v>153</v>
      </c>
      <c r="BM867" s="239" t="s">
        <v>893</v>
      </c>
    </row>
    <row r="868" s="2" customFormat="1">
      <c r="A868" s="40"/>
      <c r="B868" s="41"/>
      <c r="C868" s="42"/>
      <c r="D868" s="241" t="s">
        <v>154</v>
      </c>
      <c r="E868" s="42"/>
      <c r="F868" s="242" t="s">
        <v>892</v>
      </c>
      <c r="G868" s="42"/>
      <c r="H868" s="42"/>
      <c r="I868" s="243"/>
      <c r="J868" s="42"/>
      <c r="K868" s="42"/>
      <c r="L868" s="46"/>
      <c r="M868" s="244"/>
      <c r="N868" s="245"/>
      <c r="O868" s="93"/>
      <c r="P868" s="93"/>
      <c r="Q868" s="93"/>
      <c r="R868" s="93"/>
      <c r="S868" s="93"/>
      <c r="T868" s="94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8" t="s">
        <v>154</v>
      </c>
      <c r="AU868" s="18" t="s">
        <v>91</v>
      </c>
    </row>
    <row r="869" s="13" customFormat="1">
      <c r="A869" s="13"/>
      <c r="B869" s="248"/>
      <c r="C869" s="249"/>
      <c r="D869" s="241" t="s">
        <v>158</v>
      </c>
      <c r="E869" s="250" t="s">
        <v>1</v>
      </c>
      <c r="F869" s="251" t="s">
        <v>883</v>
      </c>
      <c r="G869" s="249"/>
      <c r="H869" s="250" t="s">
        <v>1</v>
      </c>
      <c r="I869" s="252"/>
      <c r="J869" s="249"/>
      <c r="K869" s="249"/>
      <c r="L869" s="253"/>
      <c r="M869" s="254"/>
      <c r="N869" s="255"/>
      <c r="O869" s="255"/>
      <c r="P869" s="255"/>
      <c r="Q869" s="255"/>
      <c r="R869" s="255"/>
      <c r="S869" s="255"/>
      <c r="T869" s="256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7" t="s">
        <v>158</v>
      </c>
      <c r="AU869" s="257" t="s">
        <v>91</v>
      </c>
      <c r="AV869" s="13" t="s">
        <v>87</v>
      </c>
      <c r="AW869" s="13" t="s">
        <v>39</v>
      </c>
      <c r="AX869" s="13" t="s">
        <v>83</v>
      </c>
      <c r="AY869" s="257" t="s">
        <v>145</v>
      </c>
    </row>
    <row r="870" s="14" customFormat="1">
      <c r="A870" s="14"/>
      <c r="B870" s="258"/>
      <c r="C870" s="259"/>
      <c r="D870" s="241" t="s">
        <v>158</v>
      </c>
      <c r="E870" s="260" t="s">
        <v>1</v>
      </c>
      <c r="F870" s="261" t="s">
        <v>884</v>
      </c>
      <c r="G870" s="259"/>
      <c r="H870" s="262">
        <v>41.859999999999999</v>
      </c>
      <c r="I870" s="263"/>
      <c r="J870" s="259"/>
      <c r="K870" s="259"/>
      <c r="L870" s="264"/>
      <c r="M870" s="265"/>
      <c r="N870" s="266"/>
      <c r="O870" s="266"/>
      <c r="P870" s="266"/>
      <c r="Q870" s="266"/>
      <c r="R870" s="266"/>
      <c r="S870" s="266"/>
      <c r="T870" s="267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8" t="s">
        <v>158</v>
      </c>
      <c r="AU870" s="268" t="s">
        <v>91</v>
      </c>
      <c r="AV870" s="14" t="s">
        <v>91</v>
      </c>
      <c r="AW870" s="14" t="s">
        <v>39</v>
      </c>
      <c r="AX870" s="14" t="s">
        <v>83</v>
      </c>
      <c r="AY870" s="268" t="s">
        <v>145</v>
      </c>
    </row>
    <row r="871" s="15" customFormat="1">
      <c r="A871" s="15"/>
      <c r="B871" s="269"/>
      <c r="C871" s="270"/>
      <c r="D871" s="241" t="s">
        <v>158</v>
      </c>
      <c r="E871" s="271" t="s">
        <v>1</v>
      </c>
      <c r="F871" s="272" t="s">
        <v>161</v>
      </c>
      <c r="G871" s="270"/>
      <c r="H871" s="273">
        <v>41.859999999999999</v>
      </c>
      <c r="I871" s="274"/>
      <c r="J871" s="270"/>
      <c r="K871" s="270"/>
      <c r="L871" s="275"/>
      <c r="M871" s="276"/>
      <c r="N871" s="277"/>
      <c r="O871" s="277"/>
      <c r="P871" s="277"/>
      <c r="Q871" s="277"/>
      <c r="R871" s="277"/>
      <c r="S871" s="277"/>
      <c r="T871" s="278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9" t="s">
        <v>158</v>
      </c>
      <c r="AU871" s="279" t="s">
        <v>91</v>
      </c>
      <c r="AV871" s="15" t="s">
        <v>153</v>
      </c>
      <c r="AW871" s="15" t="s">
        <v>39</v>
      </c>
      <c r="AX871" s="15" t="s">
        <v>87</v>
      </c>
      <c r="AY871" s="279" t="s">
        <v>145</v>
      </c>
    </row>
    <row r="872" s="2" customFormat="1" ht="33" customHeight="1">
      <c r="A872" s="40"/>
      <c r="B872" s="41"/>
      <c r="C872" s="228" t="s">
        <v>894</v>
      </c>
      <c r="D872" s="228" t="s">
        <v>148</v>
      </c>
      <c r="E872" s="229" t="s">
        <v>895</v>
      </c>
      <c r="F872" s="230" t="s">
        <v>896</v>
      </c>
      <c r="G872" s="231" t="s">
        <v>151</v>
      </c>
      <c r="H872" s="232">
        <v>20</v>
      </c>
      <c r="I872" s="233"/>
      <c r="J872" s="234">
        <f>ROUND(I872*H872,2)</f>
        <v>0</v>
      </c>
      <c r="K872" s="230" t="s">
        <v>1</v>
      </c>
      <c r="L872" s="46"/>
      <c r="M872" s="235" t="s">
        <v>1</v>
      </c>
      <c r="N872" s="236" t="s">
        <v>48</v>
      </c>
      <c r="O872" s="93"/>
      <c r="P872" s="237">
        <f>O872*H872</f>
        <v>0</v>
      </c>
      <c r="Q872" s="237">
        <v>0</v>
      </c>
      <c r="R872" s="237">
        <f>Q872*H872</f>
        <v>0</v>
      </c>
      <c r="S872" s="237">
        <v>0</v>
      </c>
      <c r="T872" s="238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39" t="s">
        <v>153</v>
      </c>
      <c r="AT872" s="239" t="s">
        <v>148</v>
      </c>
      <c r="AU872" s="239" t="s">
        <v>91</v>
      </c>
      <c r="AY872" s="18" t="s">
        <v>145</v>
      </c>
      <c r="BE872" s="240">
        <f>IF(N872="základní",J872,0)</f>
        <v>0</v>
      </c>
      <c r="BF872" s="240">
        <f>IF(N872="snížená",J872,0)</f>
        <v>0</v>
      </c>
      <c r="BG872" s="240">
        <f>IF(N872="zákl. přenesená",J872,0)</f>
        <v>0</v>
      </c>
      <c r="BH872" s="240">
        <f>IF(N872="sníž. přenesená",J872,0)</f>
        <v>0</v>
      </c>
      <c r="BI872" s="240">
        <f>IF(N872="nulová",J872,0)</f>
        <v>0</v>
      </c>
      <c r="BJ872" s="18" t="s">
        <v>87</v>
      </c>
      <c r="BK872" s="240">
        <f>ROUND(I872*H872,2)</f>
        <v>0</v>
      </c>
      <c r="BL872" s="18" t="s">
        <v>153</v>
      </c>
      <c r="BM872" s="239" t="s">
        <v>897</v>
      </c>
    </row>
    <row r="873" s="2" customFormat="1">
      <c r="A873" s="40"/>
      <c r="B873" s="41"/>
      <c r="C873" s="42"/>
      <c r="D873" s="241" t="s">
        <v>154</v>
      </c>
      <c r="E873" s="42"/>
      <c r="F873" s="242" t="s">
        <v>896</v>
      </c>
      <c r="G873" s="42"/>
      <c r="H873" s="42"/>
      <c r="I873" s="243"/>
      <c r="J873" s="42"/>
      <c r="K873" s="42"/>
      <c r="L873" s="46"/>
      <c r="M873" s="244"/>
      <c r="N873" s="245"/>
      <c r="O873" s="93"/>
      <c r="P873" s="93"/>
      <c r="Q873" s="93"/>
      <c r="R873" s="93"/>
      <c r="S873" s="93"/>
      <c r="T873" s="94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8" t="s">
        <v>154</v>
      </c>
      <c r="AU873" s="18" t="s">
        <v>91</v>
      </c>
    </row>
    <row r="874" s="13" customFormat="1">
      <c r="A874" s="13"/>
      <c r="B874" s="248"/>
      <c r="C874" s="249"/>
      <c r="D874" s="241" t="s">
        <v>158</v>
      </c>
      <c r="E874" s="250" t="s">
        <v>1</v>
      </c>
      <c r="F874" s="251" t="s">
        <v>883</v>
      </c>
      <c r="G874" s="249"/>
      <c r="H874" s="250" t="s">
        <v>1</v>
      </c>
      <c r="I874" s="252"/>
      <c r="J874" s="249"/>
      <c r="K874" s="249"/>
      <c r="L874" s="253"/>
      <c r="M874" s="254"/>
      <c r="N874" s="255"/>
      <c r="O874" s="255"/>
      <c r="P874" s="255"/>
      <c r="Q874" s="255"/>
      <c r="R874" s="255"/>
      <c r="S874" s="255"/>
      <c r="T874" s="25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7" t="s">
        <v>158</v>
      </c>
      <c r="AU874" s="257" t="s">
        <v>91</v>
      </c>
      <c r="AV874" s="13" t="s">
        <v>87</v>
      </c>
      <c r="AW874" s="13" t="s">
        <v>39</v>
      </c>
      <c r="AX874" s="13" t="s">
        <v>83</v>
      </c>
      <c r="AY874" s="257" t="s">
        <v>145</v>
      </c>
    </row>
    <row r="875" s="13" customFormat="1">
      <c r="A875" s="13"/>
      <c r="B875" s="248"/>
      <c r="C875" s="249"/>
      <c r="D875" s="241" t="s">
        <v>158</v>
      </c>
      <c r="E875" s="250" t="s">
        <v>1</v>
      </c>
      <c r="F875" s="251" t="s">
        <v>898</v>
      </c>
      <c r="G875" s="249"/>
      <c r="H875" s="250" t="s">
        <v>1</v>
      </c>
      <c r="I875" s="252"/>
      <c r="J875" s="249"/>
      <c r="K875" s="249"/>
      <c r="L875" s="253"/>
      <c r="M875" s="254"/>
      <c r="N875" s="255"/>
      <c r="O875" s="255"/>
      <c r="P875" s="255"/>
      <c r="Q875" s="255"/>
      <c r="R875" s="255"/>
      <c r="S875" s="255"/>
      <c r="T875" s="25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7" t="s">
        <v>158</v>
      </c>
      <c r="AU875" s="257" t="s">
        <v>91</v>
      </c>
      <c r="AV875" s="13" t="s">
        <v>87</v>
      </c>
      <c r="AW875" s="13" t="s">
        <v>39</v>
      </c>
      <c r="AX875" s="13" t="s">
        <v>83</v>
      </c>
      <c r="AY875" s="257" t="s">
        <v>145</v>
      </c>
    </row>
    <row r="876" s="14" customFormat="1">
      <c r="A876" s="14"/>
      <c r="B876" s="258"/>
      <c r="C876" s="259"/>
      <c r="D876" s="241" t="s">
        <v>158</v>
      </c>
      <c r="E876" s="260" t="s">
        <v>1</v>
      </c>
      <c r="F876" s="261" t="s">
        <v>240</v>
      </c>
      <c r="G876" s="259"/>
      <c r="H876" s="262">
        <v>20</v>
      </c>
      <c r="I876" s="263"/>
      <c r="J876" s="259"/>
      <c r="K876" s="259"/>
      <c r="L876" s="264"/>
      <c r="M876" s="265"/>
      <c r="N876" s="266"/>
      <c r="O876" s="266"/>
      <c r="P876" s="266"/>
      <c r="Q876" s="266"/>
      <c r="R876" s="266"/>
      <c r="S876" s="266"/>
      <c r="T876" s="26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8" t="s">
        <v>158</v>
      </c>
      <c r="AU876" s="268" t="s">
        <v>91</v>
      </c>
      <c r="AV876" s="14" t="s">
        <v>91</v>
      </c>
      <c r="AW876" s="14" t="s">
        <v>39</v>
      </c>
      <c r="AX876" s="14" t="s">
        <v>83</v>
      </c>
      <c r="AY876" s="268" t="s">
        <v>145</v>
      </c>
    </row>
    <row r="877" s="15" customFormat="1">
      <c r="A877" s="15"/>
      <c r="B877" s="269"/>
      <c r="C877" s="270"/>
      <c r="D877" s="241" t="s">
        <v>158</v>
      </c>
      <c r="E877" s="271" t="s">
        <v>1</v>
      </c>
      <c r="F877" s="272" t="s">
        <v>161</v>
      </c>
      <c r="G877" s="270"/>
      <c r="H877" s="273">
        <v>20</v>
      </c>
      <c r="I877" s="274"/>
      <c r="J877" s="270"/>
      <c r="K877" s="270"/>
      <c r="L877" s="275"/>
      <c r="M877" s="276"/>
      <c r="N877" s="277"/>
      <c r="O877" s="277"/>
      <c r="P877" s="277"/>
      <c r="Q877" s="277"/>
      <c r="R877" s="277"/>
      <c r="S877" s="277"/>
      <c r="T877" s="278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9" t="s">
        <v>158</v>
      </c>
      <c r="AU877" s="279" t="s">
        <v>91</v>
      </c>
      <c r="AV877" s="15" t="s">
        <v>153</v>
      </c>
      <c r="AW877" s="15" t="s">
        <v>39</v>
      </c>
      <c r="AX877" s="15" t="s">
        <v>87</v>
      </c>
      <c r="AY877" s="279" t="s">
        <v>145</v>
      </c>
    </row>
    <row r="878" s="2" customFormat="1" ht="24.15" customHeight="1">
      <c r="A878" s="40"/>
      <c r="B878" s="41"/>
      <c r="C878" s="228" t="s">
        <v>560</v>
      </c>
      <c r="D878" s="228" t="s">
        <v>148</v>
      </c>
      <c r="E878" s="229" t="s">
        <v>899</v>
      </c>
      <c r="F878" s="230" t="s">
        <v>900</v>
      </c>
      <c r="G878" s="231" t="s">
        <v>151</v>
      </c>
      <c r="H878" s="232">
        <v>80</v>
      </c>
      <c r="I878" s="233"/>
      <c r="J878" s="234">
        <f>ROUND(I878*H878,2)</f>
        <v>0</v>
      </c>
      <c r="K878" s="230" t="s">
        <v>152</v>
      </c>
      <c r="L878" s="46"/>
      <c r="M878" s="235" t="s">
        <v>1</v>
      </c>
      <c r="N878" s="236" t="s">
        <v>48</v>
      </c>
      <c r="O878" s="93"/>
      <c r="P878" s="237">
        <f>O878*H878</f>
        <v>0</v>
      </c>
      <c r="Q878" s="237">
        <v>1.0000000000000001E-05</v>
      </c>
      <c r="R878" s="237">
        <f>Q878*H878</f>
        <v>0.00080000000000000004</v>
      </c>
      <c r="S878" s="237">
        <v>0</v>
      </c>
      <c r="T878" s="238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39" t="s">
        <v>153</v>
      </c>
      <c r="AT878" s="239" t="s">
        <v>148</v>
      </c>
      <c r="AU878" s="239" t="s">
        <v>91</v>
      </c>
      <c r="AY878" s="18" t="s">
        <v>145</v>
      </c>
      <c r="BE878" s="240">
        <f>IF(N878="základní",J878,0)</f>
        <v>0</v>
      </c>
      <c r="BF878" s="240">
        <f>IF(N878="snížená",J878,0)</f>
        <v>0</v>
      </c>
      <c r="BG878" s="240">
        <f>IF(N878="zákl. přenesená",J878,0)</f>
        <v>0</v>
      </c>
      <c r="BH878" s="240">
        <f>IF(N878="sníž. přenesená",J878,0)</f>
        <v>0</v>
      </c>
      <c r="BI878" s="240">
        <f>IF(N878="nulová",J878,0)</f>
        <v>0</v>
      </c>
      <c r="BJ878" s="18" t="s">
        <v>87</v>
      </c>
      <c r="BK878" s="240">
        <f>ROUND(I878*H878,2)</f>
        <v>0</v>
      </c>
      <c r="BL878" s="18" t="s">
        <v>153</v>
      </c>
      <c r="BM878" s="239" t="s">
        <v>901</v>
      </c>
    </row>
    <row r="879" s="2" customFormat="1">
      <c r="A879" s="40"/>
      <c r="B879" s="41"/>
      <c r="C879" s="42"/>
      <c r="D879" s="241" t="s">
        <v>154</v>
      </c>
      <c r="E879" s="42"/>
      <c r="F879" s="242" t="s">
        <v>902</v>
      </c>
      <c r="G879" s="42"/>
      <c r="H879" s="42"/>
      <c r="I879" s="243"/>
      <c r="J879" s="42"/>
      <c r="K879" s="42"/>
      <c r="L879" s="46"/>
      <c r="M879" s="244"/>
      <c r="N879" s="245"/>
      <c r="O879" s="93"/>
      <c r="P879" s="93"/>
      <c r="Q879" s="93"/>
      <c r="R879" s="93"/>
      <c r="S879" s="93"/>
      <c r="T879" s="94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8" t="s">
        <v>154</v>
      </c>
      <c r="AU879" s="18" t="s">
        <v>91</v>
      </c>
    </row>
    <row r="880" s="2" customFormat="1">
      <c r="A880" s="40"/>
      <c r="B880" s="41"/>
      <c r="C880" s="42"/>
      <c r="D880" s="246" t="s">
        <v>156</v>
      </c>
      <c r="E880" s="42"/>
      <c r="F880" s="247" t="s">
        <v>903</v>
      </c>
      <c r="G880" s="42"/>
      <c r="H880" s="42"/>
      <c r="I880" s="243"/>
      <c r="J880" s="42"/>
      <c r="K880" s="42"/>
      <c r="L880" s="46"/>
      <c r="M880" s="244"/>
      <c r="N880" s="245"/>
      <c r="O880" s="93"/>
      <c r="P880" s="93"/>
      <c r="Q880" s="93"/>
      <c r="R880" s="93"/>
      <c r="S880" s="93"/>
      <c r="T880" s="94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8" t="s">
        <v>156</v>
      </c>
      <c r="AU880" s="18" t="s">
        <v>91</v>
      </c>
    </row>
    <row r="881" s="13" customFormat="1">
      <c r="A881" s="13"/>
      <c r="B881" s="248"/>
      <c r="C881" s="249"/>
      <c r="D881" s="241" t="s">
        <v>158</v>
      </c>
      <c r="E881" s="250" t="s">
        <v>1</v>
      </c>
      <c r="F881" s="251" t="s">
        <v>883</v>
      </c>
      <c r="G881" s="249"/>
      <c r="H881" s="250" t="s">
        <v>1</v>
      </c>
      <c r="I881" s="252"/>
      <c r="J881" s="249"/>
      <c r="K881" s="249"/>
      <c r="L881" s="253"/>
      <c r="M881" s="254"/>
      <c r="N881" s="255"/>
      <c r="O881" s="255"/>
      <c r="P881" s="255"/>
      <c r="Q881" s="255"/>
      <c r="R881" s="255"/>
      <c r="S881" s="255"/>
      <c r="T881" s="25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7" t="s">
        <v>158</v>
      </c>
      <c r="AU881" s="257" t="s">
        <v>91</v>
      </c>
      <c r="AV881" s="13" t="s">
        <v>87</v>
      </c>
      <c r="AW881" s="13" t="s">
        <v>39</v>
      </c>
      <c r="AX881" s="13" t="s">
        <v>83</v>
      </c>
      <c r="AY881" s="257" t="s">
        <v>145</v>
      </c>
    </row>
    <row r="882" s="14" customFormat="1">
      <c r="A882" s="14"/>
      <c r="B882" s="258"/>
      <c r="C882" s="259"/>
      <c r="D882" s="241" t="s">
        <v>158</v>
      </c>
      <c r="E882" s="260" t="s">
        <v>1</v>
      </c>
      <c r="F882" s="261" t="s">
        <v>904</v>
      </c>
      <c r="G882" s="259"/>
      <c r="H882" s="262">
        <v>80</v>
      </c>
      <c r="I882" s="263"/>
      <c r="J882" s="259"/>
      <c r="K882" s="259"/>
      <c r="L882" s="264"/>
      <c r="M882" s="265"/>
      <c r="N882" s="266"/>
      <c r="O882" s="266"/>
      <c r="P882" s="266"/>
      <c r="Q882" s="266"/>
      <c r="R882" s="266"/>
      <c r="S882" s="266"/>
      <c r="T882" s="26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8" t="s">
        <v>158</v>
      </c>
      <c r="AU882" s="268" t="s">
        <v>91</v>
      </c>
      <c r="AV882" s="14" t="s">
        <v>91</v>
      </c>
      <c r="AW882" s="14" t="s">
        <v>39</v>
      </c>
      <c r="AX882" s="14" t="s">
        <v>83</v>
      </c>
      <c r="AY882" s="268" t="s">
        <v>145</v>
      </c>
    </row>
    <row r="883" s="15" customFormat="1">
      <c r="A883" s="15"/>
      <c r="B883" s="269"/>
      <c r="C883" s="270"/>
      <c r="D883" s="241" t="s">
        <v>158</v>
      </c>
      <c r="E883" s="271" t="s">
        <v>1</v>
      </c>
      <c r="F883" s="272" t="s">
        <v>161</v>
      </c>
      <c r="G883" s="270"/>
      <c r="H883" s="273">
        <v>80</v>
      </c>
      <c r="I883" s="274"/>
      <c r="J883" s="270"/>
      <c r="K883" s="270"/>
      <c r="L883" s="275"/>
      <c r="M883" s="276"/>
      <c r="N883" s="277"/>
      <c r="O883" s="277"/>
      <c r="P883" s="277"/>
      <c r="Q883" s="277"/>
      <c r="R883" s="277"/>
      <c r="S883" s="277"/>
      <c r="T883" s="278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9" t="s">
        <v>158</v>
      </c>
      <c r="AU883" s="279" t="s">
        <v>91</v>
      </c>
      <c r="AV883" s="15" t="s">
        <v>153</v>
      </c>
      <c r="AW883" s="15" t="s">
        <v>39</v>
      </c>
      <c r="AX883" s="15" t="s">
        <v>87</v>
      </c>
      <c r="AY883" s="279" t="s">
        <v>145</v>
      </c>
    </row>
    <row r="884" s="2" customFormat="1" ht="24.15" customHeight="1">
      <c r="A884" s="40"/>
      <c r="B884" s="41"/>
      <c r="C884" s="228" t="s">
        <v>905</v>
      </c>
      <c r="D884" s="228" t="s">
        <v>148</v>
      </c>
      <c r="E884" s="229" t="s">
        <v>906</v>
      </c>
      <c r="F884" s="230" t="s">
        <v>907</v>
      </c>
      <c r="G884" s="231" t="s">
        <v>207</v>
      </c>
      <c r="H884" s="232">
        <v>1.25</v>
      </c>
      <c r="I884" s="233"/>
      <c r="J884" s="234">
        <f>ROUND(I884*H884,2)</f>
        <v>0</v>
      </c>
      <c r="K884" s="230" t="s">
        <v>152</v>
      </c>
      <c r="L884" s="46"/>
      <c r="M884" s="235" t="s">
        <v>1</v>
      </c>
      <c r="N884" s="236" t="s">
        <v>48</v>
      </c>
      <c r="O884" s="93"/>
      <c r="P884" s="237">
        <f>O884*H884</f>
        <v>0</v>
      </c>
      <c r="Q884" s="237">
        <v>0.026450000000000001</v>
      </c>
      <c r="R884" s="237">
        <f>Q884*H884</f>
        <v>0.033062500000000002</v>
      </c>
      <c r="S884" s="237">
        <v>0</v>
      </c>
      <c r="T884" s="238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39" t="s">
        <v>153</v>
      </c>
      <c r="AT884" s="239" t="s">
        <v>148</v>
      </c>
      <c r="AU884" s="239" t="s">
        <v>91</v>
      </c>
      <c r="AY884" s="18" t="s">
        <v>145</v>
      </c>
      <c r="BE884" s="240">
        <f>IF(N884="základní",J884,0)</f>
        <v>0</v>
      </c>
      <c r="BF884" s="240">
        <f>IF(N884="snížená",J884,0)</f>
        <v>0</v>
      </c>
      <c r="BG884" s="240">
        <f>IF(N884="zákl. přenesená",J884,0)</f>
        <v>0</v>
      </c>
      <c r="BH884" s="240">
        <f>IF(N884="sníž. přenesená",J884,0)</f>
        <v>0</v>
      </c>
      <c r="BI884" s="240">
        <f>IF(N884="nulová",J884,0)</f>
        <v>0</v>
      </c>
      <c r="BJ884" s="18" t="s">
        <v>87</v>
      </c>
      <c r="BK884" s="240">
        <f>ROUND(I884*H884,2)</f>
        <v>0</v>
      </c>
      <c r="BL884" s="18" t="s">
        <v>153</v>
      </c>
      <c r="BM884" s="239" t="s">
        <v>908</v>
      </c>
    </row>
    <row r="885" s="2" customFormat="1">
      <c r="A885" s="40"/>
      <c r="B885" s="41"/>
      <c r="C885" s="42"/>
      <c r="D885" s="241" t="s">
        <v>154</v>
      </c>
      <c r="E885" s="42"/>
      <c r="F885" s="242" t="s">
        <v>909</v>
      </c>
      <c r="G885" s="42"/>
      <c r="H885" s="42"/>
      <c r="I885" s="243"/>
      <c r="J885" s="42"/>
      <c r="K885" s="42"/>
      <c r="L885" s="46"/>
      <c r="M885" s="244"/>
      <c r="N885" s="245"/>
      <c r="O885" s="93"/>
      <c r="P885" s="93"/>
      <c r="Q885" s="93"/>
      <c r="R885" s="93"/>
      <c r="S885" s="93"/>
      <c r="T885" s="94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8" t="s">
        <v>154</v>
      </c>
      <c r="AU885" s="18" t="s">
        <v>91</v>
      </c>
    </row>
    <row r="886" s="2" customFormat="1">
      <c r="A886" s="40"/>
      <c r="B886" s="41"/>
      <c r="C886" s="42"/>
      <c r="D886" s="246" t="s">
        <v>156</v>
      </c>
      <c r="E886" s="42"/>
      <c r="F886" s="247" t="s">
        <v>910</v>
      </c>
      <c r="G886" s="42"/>
      <c r="H886" s="42"/>
      <c r="I886" s="243"/>
      <c r="J886" s="42"/>
      <c r="K886" s="42"/>
      <c r="L886" s="46"/>
      <c r="M886" s="244"/>
      <c r="N886" s="245"/>
      <c r="O886" s="93"/>
      <c r="P886" s="93"/>
      <c r="Q886" s="93"/>
      <c r="R886" s="93"/>
      <c r="S886" s="93"/>
      <c r="T886" s="94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T886" s="18" t="s">
        <v>156</v>
      </c>
      <c r="AU886" s="18" t="s">
        <v>91</v>
      </c>
    </row>
    <row r="887" s="13" customFormat="1">
      <c r="A887" s="13"/>
      <c r="B887" s="248"/>
      <c r="C887" s="249"/>
      <c r="D887" s="241" t="s">
        <v>158</v>
      </c>
      <c r="E887" s="250" t="s">
        <v>1</v>
      </c>
      <c r="F887" s="251" t="s">
        <v>883</v>
      </c>
      <c r="G887" s="249"/>
      <c r="H887" s="250" t="s">
        <v>1</v>
      </c>
      <c r="I887" s="252"/>
      <c r="J887" s="249"/>
      <c r="K887" s="249"/>
      <c r="L887" s="253"/>
      <c r="M887" s="254"/>
      <c r="N887" s="255"/>
      <c r="O887" s="255"/>
      <c r="P887" s="255"/>
      <c r="Q887" s="255"/>
      <c r="R887" s="255"/>
      <c r="S887" s="255"/>
      <c r="T887" s="25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7" t="s">
        <v>158</v>
      </c>
      <c r="AU887" s="257" t="s">
        <v>91</v>
      </c>
      <c r="AV887" s="13" t="s">
        <v>87</v>
      </c>
      <c r="AW887" s="13" t="s">
        <v>39</v>
      </c>
      <c r="AX887" s="13" t="s">
        <v>83</v>
      </c>
      <c r="AY887" s="257" t="s">
        <v>145</v>
      </c>
    </row>
    <row r="888" s="14" customFormat="1">
      <c r="A888" s="14"/>
      <c r="B888" s="258"/>
      <c r="C888" s="259"/>
      <c r="D888" s="241" t="s">
        <v>158</v>
      </c>
      <c r="E888" s="260" t="s">
        <v>1</v>
      </c>
      <c r="F888" s="261" t="s">
        <v>911</v>
      </c>
      <c r="G888" s="259"/>
      <c r="H888" s="262">
        <v>1.25</v>
      </c>
      <c r="I888" s="263"/>
      <c r="J888" s="259"/>
      <c r="K888" s="259"/>
      <c r="L888" s="264"/>
      <c r="M888" s="265"/>
      <c r="N888" s="266"/>
      <c r="O888" s="266"/>
      <c r="P888" s="266"/>
      <c r="Q888" s="266"/>
      <c r="R888" s="266"/>
      <c r="S888" s="266"/>
      <c r="T888" s="267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8" t="s">
        <v>158</v>
      </c>
      <c r="AU888" s="268" t="s">
        <v>91</v>
      </c>
      <c r="AV888" s="14" t="s">
        <v>91</v>
      </c>
      <c r="AW888" s="14" t="s">
        <v>39</v>
      </c>
      <c r="AX888" s="14" t="s">
        <v>83</v>
      </c>
      <c r="AY888" s="268" t="s">
        <v>145</v>
      </c>
    </row>
    <row r="889" s="15" customFormat="1">
      <c r="A889" s="15"/>
      <c r="B889" s="269"/>
      <c r="C889" s="270"/>
      <c r="D889" s="241" t="s">
        <v>158</v>
      </c>
      <c r="E889" s="271" t="s">
        <v>1</v>
      </c>
      <c r="F889" s="272" t="s">
        <v>161</v>
      </c>
      <c r="G889" s="270"/>
      <c r="H889" s="273">
        <v>1.25</v>
      </c>
      <c r="I889" s="274"/>
      <c r="J889" s="270"/>
      <c r="K889" s="270"/>
      <c r="L889" s="275"/>
      <c r="M889" s="276"/>
      <c r="N889" s="277"/>
      <c r="O889" s="277"/>
      <c r="P889" s="277"/>
      <c r="Q889" s="277"/>
      <c r="R889" s="277"/>
      <c r="S889" s="277"/>
      <c r="T889" s="278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9" t="s">
        <v>158</v>
      </c>
      <c r="AU889" s="279" t="s">
        <v>91</v>
      </c>
      <c r="AV889" s="15" t="s">
        <v>153</v>
      </c>
      <c r="AW889" s="15" t="s">
        <v>39</v>
      </c>
      <c r="AX889" s="15" t="s">
        <v>87</v>
      </c>
      <c r="AY889" s="279" t="s">
        <v>145</v>
      </c>
    </row>
    <row r="890" s="2" customFormat="1" ht="16.5" customHeight="1">
      <c r="A890" s="40"/>
      <c r="B890" s="41"/>
      <c r="C890" s="228" t="s">
        <v>274</v>
      </c>
      <c r="D890" s="228" t="s">
        <v>148</v>
      </c>
      <c r="E890" s="229" t="s">
        <v>912</v>
      </c>
      <c r="F890" s="230" t="s">
        <v>913</v>
      </c>
      <c r="G890" s="231" t="s">
        <v>151</v>
      </c>
      <c r="H890" s="232">
        <v>6</v>
      </c>
      <c r="I890" s="233"/>
      <c r="J890" s="234">
        <f>ROUND(I890*H890,2)</f>
        <v>0</v>
      </c>
      <c r="K890" s="230" t="s">
        <v>1</v>
      </c>
      <c r="L890" s="46"/>
      <c r="M890" s="235" t="s">
        <v>1</v>
      </c>
      <c r="N890" s="236" t="s">
        <v>48</v>
      </c>
      <c r="O890" s="93"/>
      <c r="P890" s="237">
        <f>O890*H890</f>
        <v>0</v>
      </c>
      <c r="Q890" s="237">
        <v>0</v>
      </c>
      <c r="R890" s="237">
        <f>Q890*H890</f>
        <v>0</v>
      </c>
      <c r="S890" s="237">
        <v>0</v>
      </c>
      <c r="T890" s="238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39" t="s">
        <v>153</v>
      </c>
      <c r="AT890" s="239" t="s">
        <v>148</v>
      </c>
      <c r="AU890" s="239" t="s">
        <v>91</v>
      </c>
      <c r="AY890" s="18" t="s">
        <v>145</v>
      </c>
      <c r="BE890" s="240">
        <f>IF(N890="základní",J890,0)</f>
        <v>0</v>
      </c>
      <c r="BF890" s="240">
        <f>IF(N890="snížená",J890,0)</f>
        <v>0</v>
      </c>
      <c r="BG890" s="240">
        <f>IF(N890="zákl. přenesená",J890,0)</f>
        <v>0</v>
      </c>
      <c r="BH890" s="240">
        <f>IF(N890="sníž. přenesená",J890,0)</f>
        <v>0</v>
      </c>
      <c r="BI890" s="240">
        <f>IF(N890="nulová",J890,0)</f>
        <v>0</v>
      </c>
      <c r="BJ890" s="18" t="s">
        <v>87</v>
      </c>
      <c r="BK890" s="240">
        <f>ROUND(I890*H890,2)</f>
        <v>0</v>
      </c>
      <c r="BL890" s="18" t="s">
        <v>153</v>
      </c>
      <c r="BM890" s="239" t="s">
        <v>914</v>
      </c>
    </row>
    <row r="891" s="2" customFormat="1">
      <c r="A891" s="40"/>
      <c r="B891" s="41"/>
      <c r="C891" s="42"/>
      <c r="D891" s="241" t="s">
        <v>154</v>
      </c>
      <c r="E891" s="42"/>
      <c r="F891" s="242" t="s">
        <v>913</v>
      </c>
      <c r="G891" s="42"/>
      <c r="H891" s="42"/>
      <c r="I891" s="243"/>
      <c r="J891" s="42"/>
      <c r="K891" s="42"/>
      <c r="L891" s="46"/>
      <c r="M891" s="244"/>
      <c r="N891" s="245"/>
      <c r="O891" s="93"/>
      <c r="P891" s="93"/>
      <c r="Q891" s="93"/>
      <c r="R891" s="93"/>
      <c r="S891" s="93"/>
      <c r="T891" s="94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8" t="s">
        <v>154</v>
      </c>
      <c r="AU891" s="18" t="s">
        <v>91</v>
      </c>
    </row>
    <row r="892" s="13" customFormat="1">
      <c r="A892" s="13"/>
      <c r="B892" s="248"/>
      <c r="C892" s="249"/>
      <c r="D892" s="241" t="s">
        <v>158</v>
      </c>
      <c r="E892" s="250" t="s">
        <v>1</v>
      </c>
      <c r="F892" s="251" t="s">
        <v>915</v>
      </c>
      <c r="G892" s="249"/>
      <c r="H892" s="250" t="s">
        <v>1</v>
      </c>
      <c r="I892" s="252"/>
      <c r="J892" s="249"/>
      <c r="K892" s="249"/>
      <c r="L892" s="253"/>
      <c r="M892" s="254"/>
      <c r="N892" s="255"/>
      <c r="O892" s="255"/>
      <c r="P892" s="255"/>
      <c r="Q892" s="255"/>
      <c r="R892" s="255"/>
      <c r="S892" s="255"/>
      <c r="T892" s="256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7" t="s">
        <v>158</v>
      </c>
      <c r="AU892" s="257" t="s">
        <v>91</v>
      </c>
      <c r="AV892" s="13" t="s">
        <v>87</v>
      </c>
      <c r="AW892" s="13" t="s">
        <v>39</v>
      </c>
      <c r="AX892" s="13" t="s">
        <v>83</v>
      </c>
      <c r="AY892" s="257" t="s">
        <v>145</v>
      </c>
    </row>
    <row r="893" s="14" customFormat="1">
      <c r="A893" s="14"/>
      <c r="B893" s="258"/>
      <c r="C893" s="259"/>
      <c r="D893" s="241" t="s">
        <v>158</v>
      </c>
      <c r="E893" s="260" t="s">
        <v>1</v>
      </c>
      <c r="F893" s="261" t="s">
        <v>160</v>
      </c>
      <c r="G893" s="259"/>
      <c r="H893" s="262">
        <v>6</v>
      </c>
      <c r="I893" s="263"/>
      <c r="J893" s="259"/>
      <c r="K893" s="259"/>
      <c r="L893" s="264"/>
      <c r="M893" s="265"/>
      <c r="N893" s="266"/>
      <c r="O893" s="266"/>
      <c r="P893" s="266"/>
      <c r="Q893" s="266"/>
      <c r="R893" s="266"/>
      <c r="S893" s="266"/>
      <c r="T893" s="26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8" t="s">
        <v>158</v>
      </c>
      <c r="AU893" s="268" t="s">
        <v>91</v>
      </c>
      <c r="AV893" s="14" t="s">
        <v>91</v>
      </c>
      <c r="AW893" s="14" t="s">
        <v>39</v>
      </c>
      <c r="AX893" s="14" t="s">
        <v>83</v>
      </c>
      <c r="AY893" s="268" t="s">
        <v>145</v>
      </c>
    </row>
    <row r="894" s="15" customFormat="1">
      <c r="A894" s="15"/>
      <c r="B894" s="269"/>
      <c r="C894" s="270"/>
      <c r="D894" s="241" t="s">
        <v>158</v>
      </c>
      <c r="E894" s="271" t="s">
        <v>1</v>
      </c>
      <c r="F894" s="272" t="s">
        <v>161</v>
      </c>
      <c r="G894" s="270"/>
      <c r="H894" s="273">
        <v>6</v>
      </c>
      <c r="I894" s="274"/>
      <c r="J894" s="270"/>
      <c r="K894" s="270"/>
      <c r="L894" s="275"/>
      <c r="M894" s="276"/>
      <c r="N894" s="277"/>
      <c r="O894" s="277"/>
      <c r="P894" s="277"/>
      <c r="Q894" s="277"/>
      <c r="R894" s="277"/>
      <c r="S894" s="277"/>
      <c r="T894" s="278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9" t="s">
        <v>158</v>
      </c>
      <c r="AU894" s="279" t="s">
        <v>91</v>
      </c>
      <c r="AV894" s="15" t="s">
        <v>153</v>
      </c>
      <c r="AW894" s="15" t="s">
        <v>39</v>
      </c>
      <c r="AX894" s="15" t="s">
        <v>87</v>
      </c>
      <c r="AY894" s="279" t="s">
        <v>145</v>
      </c>
    </row>
    <row r="895" s="2" customFormat="1" ht="16.5" customHeight="1">
      <c r="A895" s="40"/>
      <c r="B895" s="41"/>
      <c r="C895" s="228" t="s">
        <v>916</v>
      </c>
      <c r="D895" s="228" t="s">
        <v>148</v>
      </c>
      <c r="E895" s="229" t="s">
        <v>917</v>
      </c>
      <c r="F895" s="230" t="s">
        <v>918</v>
      </c>
      <c r="G895" s="231" t="s">
        <v>151</v>
      </c>
      <c r="H895" s="232">
        <v>2</v>
      </c>
      <c r="I895" s="233"/>
      <c r="J895" s="234">
        <f>ROUND(I895*H895,2)</f>
        <v>0</v>
      </c>
      <c r="K895" s="230" t="s">
        <v>152</v>
      </c>
      <c r="L895" s="46"/>
      <c r="M895" s="235" t="s">
        <v>1</v>
      </c>
      <c r="N895" s="236" t="s">
        <v>48</v>
      </c>
      <c r="O895" s="93"/>
      <c r="P895" s="237">
        <f>O895*H895</f>
        <v>0</v>
      </c>
      <c r="Q895" s="237">
        <v>0.081119999999999998</v>
      </c>
      <c r="R895" s="237">
        <f>Q895*H895</f>
        <v>0.16224</v>
      </c>
      <c r="S895" s="237">
        <v>0</v>
      </c>
      <c r="T895" s="238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39" t="s">
        <v>153</v>
      </c>
      <c r="AT895" s="239" t="s">
        <v>148</v>
      </c>
      <c r="AU895" s="239" t="s">
        <v>91</v>
      </c>
      <c r="AY895" s="18" t="s">
        <v>145</v>
      </c>
      <c r="BE895" s="240">
        <f>IF(N895="základní",J895,0)</f>
        <v>0</v>
      </c>
      <c r="BF895" s="240">
        <f>IF(N895="snížená",J895,0)</f>
        <v>0</v>
      </c>
      <c r="BG895" s="240">
        <f>IF(N895="zákl. přenesená",J895,0)</f>
        <v>0</v>
      </c>
      <c r="BH895" s="240">
        <f>IF(N895="sníž. přenesená",J895,0)</f>
        <v>0</v>
      </c>
      <c r="BI895" s="240">
        <f>IF(N895="nulová",J895,0)</f>
        <v>0</v>
      </c>
      <c r="BJ895" s="18" t="s">
        <v>87</v>
      </c>
      <c r="BK895" s="240">
        <f>ROUND(I895*H895,2)</f>
        <v>0</v>
      </c>
      <c r="BL895" s="18" t="s">
        <v>153</v>
      </c>
      <c r="BM895" s="239" t="s">
        <v>919</v>
      </c>
    </row>
    <row r="896" s="2" customFormat="1">
      <c r="A896" s="40"/>
      <c r="B896" s="41"/>
      <c r="C896" s="42"/>
      <c r="D896" s="241" t="s">
        <v>154</v>
      </c>
      <c r="E896" s="42"/>
      <c r="F896" s="242" t="s">
        <v>920</v>
      </c>
      <c r="G896" s="42"/>
      <c r="H896" s="42"/>
      <c r="I896" s="243"/>
      <c r="J896" s="42"/>
      <c r="K896" s="42"/>
      <c r="L896" s="46"/>
      <c r="M896" s="244"/>
      <c r="N896" s="245"/>
      <c r="O896" s="93"/>
      <c r="P896" s="93"/>
      <c r="Q896" s="93"/>
      <c r="R896" s="93"/>
      <c r="S896" s="93"/>
      <c r="T896" s="94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T896" s="18" t="s">
        <v>154</v>
      </c>
      <c r="AU896" s="18" t="s">
        <v>91</v>
      </c>
    </row>
    <row r="897" s="2" customFormat="1">
      <c r="A897" s="40"/>
      <c r="B897" s="41"/>
      <c r="C897" s="42"/>
      <c r="D897" s="246" t="s">
        <v>156</v>
      </c>
      <c r="E897" s="42"/>
      <c r="F897" s="247" t="s">
        <v>921</v>
      </c>
      <c r="G897" s="42"/>
      <c r="H897" s="42"/>
      <c r="I897" s="243"/>
      <c r="J897" s="42"/>
      <c r="K897" s="42"/>
      <c r="L897" s="46"/>
      <c r="M897" s="244"/>
      <c r="N897" s="245"/>
      <c r="O897" s="93"/>
      <c r="P897" s="93"/>
      <c r="Q897" s="93"/>
      <c r="R897" s="93"/>
      <c r="S897" s="93"/>
      <c r="T897" s="94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8" t="s">
        <v>156</v>
      </c>
      <c r="AU897" s="18" t="s">
        <v>91</v>
      </c>
    </row>
    <row r="898" s="13" customFormat="1">
      <c r="A898" s="13"/>
      <c r="B898" s="248"/>
      <c r="C898" s="249"/>
      <c r="D898" s="241" t="s">
        <v>158</v>
      </c>
      <c r="E898" s="250" t="s">
        <v>1</v>
      </c>
      <c r="F898" s="251" t="s">
        <v>922</v>
      </c>
      <c r="G898" s="249"/>
      <c r="H898" s="250" t="s">
        <v>1</v>
      </c>
      <c r="I898" s="252"/>
      <c r="J898" s="249"/>
      <c r="K898" s="249"/>
      <c r="L898" s="253"/>
      <c r="M898" s="254"/>
      <c r="N898" s="255"/>
      <c r="O898" s="255"/>
      <c r="P898" s="255"/>
      <c r="Q898" s="255"/>
      <c r="R898" s="255"/>
      <c r="S898" s="255"/>
      <c r="T898" s="25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57" t="s">
        <v>158</v>
      </c>
      <c r="AU898" s="257" t="s">
        <v>91</v>
      </c>
      <c r="AV898" s="13" t="s">
        <v>87</v>
      </c>
      <c r="AW898" s="13" t="s">
        <v>39</v>
      </c>
      <c r="AX898" s="13" t="s">
        <v>83</v>
      </c>
      <c r="AY898" s="257" t="s">
        <v>145</v>
      </c>
    </row>
    <row r="899" s="14" customFormat="1">
      <c r="A899" s="14"/>
      <c r="B899" s="258"/>
      <c r="C899" s="259"/>
      <c r="D899" s="241" t="s">
        <v>158</v>
      </c>
      <c r="E899" s="260" t="s">
        <v>1</v>
      </c>
      <c r="F899" s="261" t="s">
        <v>91</v>
      </c>
      <c r="G899" s="259"/>
      <c r="H899" s="262">
        <v>2</v>
      </c>
      <c r="I899" s="263"/>
      <c r="J899" s="259"/>
      <c r="K899" s="259"/>
      <c r="L899" s="264"/>
      <c r="M899" s="265"/>
      <c r="N899" s="266"/>
      <c r="O899" s="266"/>
      <c r="P899" s="266"/>
      <c r="Q899" s="266"/>
      <c r="R899" s="266"/>
      <c r="S899" s="266"/>
      <c r="T899" s="26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8" t="s">
        <v>158</v>
      </c>
      <c r="AU899" s="268" t="s">
        <v>91</v>
      </c>
      <c r="AV899" s="14" t="s">
        <v>91</v>
      </c>
      <c r="AW899" s="14" t="s">
        <v>39</v>
      </c>
      <c r="AX899" s="14" t="s">
        <v>83</v>
      </c>
      <c r="AY899" s="268" t="s">
        <v>145</v>
      </c>
    </row>
    <row r="900" s="15" customFormat="1">
      <c r="A900" s="15"/>
      <c r="B900" s="269"/>
      <c r="C900" s="270"/>
      <c r="D900" s="241" t="s">
        <v>158</v>
      </c>
      <c r="E900" s="271" t="s">
        <v>1</v>
      </c>
      <c r="F900" s="272" t="s">
        <v>161</v>
      </c>
      <c r="G900" s="270"/>
      <c r="H900" s="273">
        <v>2</v>
      </c>
      <c r="I900" s="274"/>
      <c r="J900" s="270"/>
      <c r="K900" s="270"/>
      <c r="L900" s="275"/>
      <c r="M900" s="276"/>
      <c r="N900" s="277"/>
      <c r="O900" s="277"/>
      <c r="P900" s="277"/>
      <c r="Q900" s="277"/>
      <c r="R900" s="277"/>
      <c r="S900" s="277"/>
      <c r="T900" s="278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9" t="s">
        <v>158</v>
      </c>
      <c r="AU900" s="279" t="s">
        <v>91</v>
      </c>
      <c r="AV900" s="15" t="s">
        <v>153</v>
      </c>
      <c r="AW900" s="15" t="s">
        <v>39</v>
      </c>
      <c r="AX900" s="15" t="s">
        <v>87</v>
      </c>
      <c r="AY900" s="279" t="s">
        <v>145</v>
      </c>
    </row>
    <row r="901" s="2" customFormat="1" ht="16.5" customHeight="1">
      <c r="A901" s="40"/>
      <c r="B901" s="41"/>
      <c r="C901" s="228" t="s">
        <v>573</v>
      </c>
      <c r="D901" s="228" t="s">
        <v>148</v>
      </c>
      <c r="E901" s="229" t="s">
        <v>923</v>
      </c>
      <c r="F901" s="230" t="s">
        <v>924</v>
      </c>
      <c r="G901" s="231" t="s">
        <v>265</v>
      </c>
      <c r="H901" s="232">
        <v>0.69999999999999996</v>
      </c>
      <c r="I901" s="233"/>
      <c r="J901" s="234">
        <f>ROUND(I901*H901,2)</f>
        <v>0</v>
      </c>
      <c r="K901" s="230" t="s">
        <v>152</v>
      </c>
      <c r="L901" s="46"/>
      <c r="M901" s="235" t="s">
        <v>1</v>
      </c>
      <c r="N901" s="236" t="s">
        <v>48</v>
      </c>
      <c r="O901" s="93"/>
      <c r="P901" s="237">
        <f>O901*H901</f>
        <v>0</v>
      </c>
      <c r="Q901" s="237">
        <v>2.3010199999999998</v>
      </c>
      <c r="R901" s="237">
        <f>Q901*H901</f>
        <v>1.6107139999999998</v>
      </c>
      <c r="S901" s="237">
        <v>0</v>
      </c>
      <c r="T901" s="238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39" t="s">
        <v>153</v>
      </c>
      <c r="AT901" s="239" t="s">
        <v>148</v>
      </c>
      <c r="AU901" s="239" t="s">
        <v>91</v>
      </c>
      <c r="AY901" s="18" t="s">
        <v>145</v>
      </c>
      <c r="BE901" s="240">
        <f>IF(N901="základní",J901,0)</f>
        <v>0</v>
      </c>
      <c r="BF901" s="240">
        <f>IF(N901="snížená",J901,0)</f>
        <v>0</v>
      </c>
      <c r="BG901" s="240">
        <f>IF(N901="zákl. přenesená",J901,0)</f>
        <v>0</v>
      </c>
      <c r="BH901" s="240">
        <f>IF(N901="sníž. přenesená",J901,0)</f>
        <v>0</v>
      </c>
      <c r="BI901" s="240">
        <f>IF(N901="nulová",J901,0)</f>
        <v>0</v>
      </c>
      <c r="BJ901" s="18" t="s">
        <v>87</v>
      </c>
      <c r="BK901" s="240">
        <f>ROUND(I901*H901,2)</f>
        <v>0</v>
      </c>
      <c r="BL901" s="18" t="s">
        <v>153</v>
      </c>
      <c r="BM901" s="239" t="s">
        <v>925</v>
      </c>
    </row>
    <row r="902" s="2" customFormat="1">
      <c r="A902" s="40"/>
      <c r="B902" s="41"/>
      <c r="C902" s="42"/>
      <c r="D902" s="241" t="s">
        <v>154</v>
      </c>
      <c r="E902" s="42"/>
      <c r="F902" s="242" t="s">
        <v>926</v>
      </c>
      <c r="G902" s="42"/>
      <c r="H902" s="42"/>
      <c r="I902" s="243"/>
      <c r="J902" s="42"/>
      <c r="K902" s="42"/>
      <c r="L902" s="46"/>
      <c r="M902" s="244"/>
      <c r="N902" s="245"/>
      <c r="O902" s="93"/>
      <c r="P902" s="93"/>
      <c r="Q902" s="93"/>
      <c r="R902" s="93"/>
      <c r="S902" s="93"/>
      <c r="T902" s="94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T902" s="18" t="s">
        <v>154</v>
      </c>
      <c r="AU902" s="18" t="s">
        <v>91</v>
      </c>
    </row>
    <row r="903" s="2" customFormat="1">
      <c r="A903" s="40"/>
      <c r="B903" s="41"/>
      <c r="C903" s="42"/>
      <c r="D903" s="246" t="s">
        <v>156</v>
      </c>
      <c r="E903" s="42"/>
      <c r="F903" s="247" t="s">
        <v>927</v>
      </c>
      <c r="G903" s="42"/>
      <c r="H903" s="42"/>
      <c r="I903" s="243"/>
      <c r="J903" s="42"/>
      <c r="K903" s="42"/>
      <c r="L903" s="46"/>
      <c r="M903" s="244"/>
      <c r="N903" s="245"/>
      <c r="O903" s="93"/>
      <c r="P903" s="93"/>
      <c r="Q903" s="93"/>
      <c r="R903" s="93"/>
      <c r="S903" s="93"/>
      <c r="T903" s="94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8" t="s">
        <v>156</v>
      </c>
      <c r="AU903" s="18" t="s">
        <v>91</v>
      </c>
    </row>
    <row r="904" s="13" customFormat="1">
      <c r="A904" s="13"/>
      <c r="B904" s="248"/>
      <c r="C904" s="249"/>
      <c r="D904" s="241" t="s">
        <v>158</v>
      </c>
      <c r="E904" s="250" t="s">
        <v>1</v>
      </c>
      <c r="F904" s="251" t="s">
        <v>928</v>
      </c>
      <c r="G904" s="249"/>
      <c r="H904" s="250" t="s">
        <v>1</v>
      </c>
      <c r="I904" s="252"/>
      <c r="J904" s="249"/>
      <c r="K904" s="249"/>
      <c r="L904" s="253"/>
      <c r="M904" s="254"/>
      <c r="N904" s="255"/>
      <c r="O904" s="255"/>
      <c r="P904" s="255"/>
      <c r="Q904" s="255"/>
      <c r="R904" s="255"/>
      <c r="S904" s="255"/>
      <c r="T904" s="25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57" t="s">
        <v>158</v>
      </c>
      <c r="AU904" s="257" t="s">
        <v>91</v>
      </c>
      <c r="AV904" s="13" t="s">
        <v>87</v>
      </c>
      <c r="AW904" s="13" t="s">
        <v>39</v>
      </c>
      <c r="AX904" s="13" t="s">
        <v>83</v>
      </c>
      <c r="AY904" s="257" t="s">
        <v>145</v>
      </c>
    </row>
    <row r="905" s="14" customFormat="1">
      <c r="A905" s="14"/>
      <c r="B905" s="258"/>
      <c r="C905" s="259"/>
      <c r="D905" s="241" t="s">
        <v>158</v>
      </c>
      <c r="E905" s="260" t="s">
        <v>1</v>
      </c>
      <c r="F905" s="261" t="s">
        <v>929</v>
      </c>
      <c r="G905" s="259"/>
      <c r="H905" s="262">
        <v>0.69999999999999996</v>
      </c>
      <c r="I905" s="263"/>
      <c r="J905" s="259"/>
      <c r="K905" s="259"/>
      <c r="L905" s="264"/>
      <c r="M905" s="265"/>
      <c r="N905" s="266"/>
      <c r="O905" s="266"/>
      <c r="P905" s="266"/>
      <c r="Q905" s="266"/>
      <c r="R905" s="266"/>
      <c r="S905" s="266"/>
      <c r="T905" s="26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8" t="s">
        <v>158</v>
      </c>
      <c r="AU905" s="268" t="s">
        <v>91</v>
      </c>
      <c r="AV905" s="14" t="s">
        <v>91</v>
      </c>
      <c r="AW905" s="14" t="s">
        <v>39</v>
      </c>
      <c r="AX905" s="14" t="s">
        <v>83</v>
      </c>
      <c r="AY905" s="268" t="s">
        <v>145</v>
      </c>
    </row>
    <row r="906" s="15" customFormat="1">
      <c r="A906" s="15"/>
      <c r="B906" s="269"/>
      <c r="C906" s="270"/>
      <c r="D906" s="241" t="s">
        <v>158</v>
      </c>
      <c r="E906" s="271" t="s">
        <v>1</v>
      </c>
      <c r="F906" s="272" t="s">
        <v>161</v>
      </c>
      <c r="G906" s="270"/>
      <c r="H906" s="273">
        <v>0.69999999999999996</v>
      </c>
      <c r="I906" s="274"/>
      <c r="J906" s="270"/>
      <c r="K906" s="270"/>
      <c r="L906" s="275"/>
      <c r="M906" s="276"/>
      <c r="N906" s="277"/>
      <c r="O906" s="277"/>
      <c r="P906" s="277"/>
      <c r="Q906" s="277"/>
      <c r="R906" s="277"/>
      <c r="S906" s="277"/>
      <c r="T906" s="27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79" t="s">
        <v>158</v>
      </c>
      <c r="AU906" s="279" t="s">
        <v>91</v>
      </c>
      <c r="AV906" s="15" t="s">
        <v>153</v>
      </c>
      <c r="AW906" s="15" t="s">
        <v>39</v>
      </c>
      <c r="AX906" s="15" t="s">
        <v>87</v>
      </c>
      <c r="AY906" s="279" t="s">
        <v>145</v>
      </c>
    </row>
    <row r="907" s="2" customFormat="1" ht="24.15" customHeight="1">
      <c r="A907" s="40"/>
      <c r="B907" s="41"/>
      <c r="C907" s="228" t="s">
        <v>930</v>
      </c>
      <c r="D907" s="228" t="s">
        <v>148</v>
      </c>
      <c r="E907" s="229" t="s">
        <v>931</v>
      </c>
      <c r="F907" s="230" t="s">
        <v>932</v>
      </c>
      <c r="G907" s="231" t="s">
        <v>151</v>
      </c>
      <c r="H907" s="232">
        <v>4</v>
      </c>
      <c r="I907" s="233"/>
      <c r="J907" s="234">
        <f>ROUND(I907*H907,2)</f>
        <v>0</v>
      </c>
      <c r="K907" s="230" t="s">
        <v>152</v>
      </c>
      <c r="L907" s="46"/>
      <c r="M907" s="235" t="s">
        <v>1</v>
      </c>
      <c r="N907" s="236" t="s">
        <v>48</v>
      </c>
      <c r="O907" s="93"/>
      <c r="P907" s="237">
        <f>O907*H907</f>
        <v>0</v>
      </c>
      <c r="Q907" s="237">
        <v>0.11241</v>
      </c>
      <c r="R907" s="237">
        <f>Q907*H907</f>
        <v>0.44963999999999998</v>
      </c>
      <c r="S907" s="237">
        <v>0</v>
      </c>
      <c r="T907" s="238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39" t="s">
        <v>153</v>
      </c>
      <c r="AT907" s="239" t="s">
        <v>148</v>
      </c>
      <c r="AU907" s="239" t="s">
        <v>91</v>
      </c>
      <c r="AY907" s="18" t="s">
        <v>145</v>
      </c>
      <c r="BE907" s="240">
        <f>IF(N907="základní",J907,0)</f>
        <v>0</v>
      </c>
      <c r="BF907" s="240">
        <f>IF(N907="snížená",J907,0)</f>
        <v>0</v>
      </c>
      <c r="BG907" s="240">
        <f>IF(N907="zákl. přenesená",J907,0)</f>
        <v>0</v>
      </c>
      <c r="BH907" s="240">
        <f>IF(N907="sníž. přenesená",J907,0)</f>
        <v>0</v>
      </c>
      <c r="BI907" s="240">
        <f>IF(N907="nulová",J907,0)</f>
        <v>0</v>
      </c>
      <c r="BJ907" s="18" t="s">
        <v>87</v>
      </c>
      <c r="BK907" s="240">
        <f>ROUND(I907*H907,2)</f>
        <v>0</v>
      </c>
      <c r="BL907" s="18" t="s">
        <v>153</v>
      </c>
      <c r="BM907" s="239" t="s">
        <v>933</v>
      </c>
    </row>
    <row r="908" s="2" customFormat="1">
      <c r="A908" s="40"/>
      <c r="B908" s="41"/>
      <c r="C908" s="42"/>
      <c r="D908" s="241" t="s">
        <v>154</v>
      </c>
      <c r="E908" s="42"/>
      <c r="F908" s="242" t="s">
        <v>934</v>
      </c>
      <c r="G908" s="42"/>
      <c r="H908" s="42"/>
      <c r="I908" s="243"/>
      <c r="J908" s="42"/>
      <c r="K908" s="42"/>
      <c r="L908" s="46"/>
      <c r="M908" s="244"/>
      <c r="N908" s="245"/>
      <c r="O908" s="93"/>
      <c r="P908" s="93"/>
      <c r="Q908" s="93"/>
      <c r="R908" s="93"/>
      <c r="S908" s="93"/>
      <c r="T908" s="94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8" t="s">
        <v>154</v>
      </c>
      <c r="AU908" s="18" t="s">
        <v>91</v>
      </c>
    </row>
    <row r="909" s="2" customFormat="1">
      <c r="A909" s="40"/>
      <c r="B909" s="41"/>
      <c r="C909" s="42"/>
      <c r="D909" s="246" t="s">
        <v>156</v>
      </c>
      <c r="E909" s="42"/>
      <c r="F909" s="247" t="s">
        <v>935</v>
      </c>
      <c r="G909" s="42"/>
      <c r="H909" s="42"/>
      <c r="I909" s="243"/>
      <c r="J909" s="42"/>
      <c r="K909" s="42"/>
      <c r="L909" s="46"/>
      <c r="M909" s="244"/>
      <c r="N909" s="245"/>
      <c r="O909" s="93"/>
      <c r="P909" s="93"/>
      <c r="Q909" s="93"/>
      <c r="R909" s="93"/>
      <c r="S909" s="93"/>
      <c r="T909" s="94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8" t="s">
        <v>156</v>
      </c>
      <c r="AU909" s="18" t="s">
        <v>91</v>
      </c>
    </row>
    <row r="910" s="13" customFormat="1">
      <c r="A910" s="13"/>
      <c r="B910" s="248"/>
      <c r="C910" s="249"/>
      <c r="D910" s="241" t="s">
        <v>158</v>
      </c>
      <c r="E910" s="250" t="s">
        <v>1</v>
      </c>
      <c r="F910" s="251" t="s">
        <v>928</v>
      </c>
      <c r="G910" s="249"/>
      <c r="H910" s="250" t="s">
        <v>1</v>
      </c>
      <c r="I910" s="252"/>
      <c r="J910" s="249"/>
      <c r="K910" s="249"/>
      <c r="L910" s="253"/>
      <c r="M910" s="254"/>
      <c r="N910" s="255"/>
      <c r="O910" s="255"/>
      <c r="P910" s="255"/>
      <c r="Q910" s="255"/>
      <c r="R910" s="255"/>
      <c r="S910" s="255"/>
      <c r="T910" s="25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7" t="s">
        <v>158</v>
      </c>
      <c r="AU910" s="257" t="s">
        <v>91</v>
      </c>
      <c r="AV910" s="13" t="s">
        <v>87</v>
      </c>
      <c r="AW910" s="13" t="s">
        <v>39</v>
      </c>
      <c r="AX910" s="13" t="s">
        <v>83</v>
      </c>
      <c r="AY910" s="257" t="s">
        <v>145</v>
      </c>
    </row>
    <row r="911" s="14" customFormat="1">
      <c r="A911" s="14"/>
      <c r="B911" s="258"/>
      <c r="C911" s="259"/>
      <c r="D911" s="241" t="s">
        <v>158</v>
      </c>
      <c r="E911" s="260" t="s">
        <v>1</v>
      </c>
      <c r="F911" s="261" t="s">
        <v>153</v>
      </c>
      <c r="G911" s="259"/>
      <c r="H911" s="262">
        <v>4</v>
      </c>
      <c r="I911" s="263"/>
      <c r="J911" s="259"/>
      <c r="K911" s="259"/>
      <c r="L911" s="264"/>
      <c r="M911" s="265"/>
      <c r="N911" s="266"/>
      <c r="O911" s="266"/>
      <c r="P911" s="266"/>
      <c r="Q911" s="266"/>
      <c r="R911" s="266"/>
      <c r="S911" s="266"/>
      <c r="T911" s="26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8" t="s">
        <v>158</v>
      </c>
      <c r="AU911" s="268" t="s">
        <v>91</v>
      </c>
      <c r="AV911" s="14" t="s">
        <v>91</v>
      </c>
      <c r="AW911" s="14" t="s">
        <v>39</v>
      </c>
      <c r="AX911" s="14" t="s">
        <v>83</v>
      </c>
      <c r="AY911" s="268" t="s">
        <v>145</v>
      </c>
    </row>
    <row r="912" s="15" customFormat="1">
      <c r="A912" s="15"/>
      <c r="B912" s="269"/>
      <c r="C912" s="270"/>
      <c r="D912" s="241" t="s">
        <v>158</v>
      </c>
      <c r="E912" s="271" t="s">
        <v>1</v>
      </c>
      <c r="F912" s="272" t="s">
        <v>161</v>
      </c>
      <c r="G912" s="270"/>
      <c r="H912" s="273">
        <v>4</v>
      </c>
      <c r="I912" s="274"/>
      <c r="J912" s="270"/>
      <c r="K912" s="270"/>
      <c r="L912" s="275"/>
      <c r="M912" s="276"/>
      <c r="N912" s="277"/>
      <c r="O912" s="277"/>
      <c r="P912" s="277"/>
      <c r="Q912" s="277"/>
      <c r="R912" s="277"/>
      <c r="S912" s="277"/>
      <c r="T912" s="278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9" t="s">
        <v>158</v>
      </c>
      <c r="AU912" s="279" t="s">
        <v>91</v>
      </c>
      <c r="AV912" s="15" t="s">
        <v>153</v>
      </c>
      <c r="AW912" s="15" t="s">
        <v>39</v>
      </c>
      <c r="AX912" s="15" t="s">
        <v>87</v>
      </c>
      <c r="AY912" s="279" t="s">
        <v>145</v>
      </c>
    </row>
    <row r="913" s="2" customFormat="1" ht="21.75" customHeight="1">
      <c r="A913" s="40"/>
      <c r="B913" s="41"/>
      <c r="C913" s="292" t="s">
        <v>579</v>
      </c>
      <c r="D913" s="292" t="s">
        <v>347</v>
      </c>
      <c r="E913" s="293" t="s">
        <v>936</v>
      </c>
      <c r="F913" s="294" t="s">
        <v>937</v>
      </c>
      <c r="G913" s="295" t="s">
        <v>151</v>
      </c>
      <c r="H913" s="296">
        <v>4</v>
      </c>
      <c r="I913" s="297"/>
      <c r="J913" s="298">
        <f>ROUND(I913*H913,2)</f>
        <v>0</v>
      </c>
      <c r="K913" s="294" t="s">
        <v>152</v>
      </c>
      <c r="L913" s="299"/>
      <c r="M913" s="300" t="s">
        <v>1</v>
      </c>
      <c r="N913" s="301" t="s">
        <v>48</v>
      </c>
      <c r="O913" s="93"/>
      <c r="P913" s="237">
        <f>O913*H913</f>
        <v>0</v>
      </c>
      <c r="Q913" s="237">
        <v>0.0025000000000000001</v>
      </c>
      <c r="R913" s="237">
        <f>Q913*H913</f>
        <v>0.01</v>
      </c>
      <c r="S913" s="237">
        <v>0</v>
      </c>
      <c r="T913" s="238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39" t="s">
        <v>198</v>
      </c>
      <c r="AT913" s="239" t="s">
        <v>347</v>
      </c>
      <c r="AU913" s="239" t="s">
        <v>91</v>
      </c>
      <c r="AY913" s="18" t="s">
        <v>145</v>
      </c>
      <c r="BE913" s="240">
        <f>IF(N913="základní",J913,0)</f>
        <v>0</v>
      </c>
      <c r="BF913" s="240">
        <f>IF(N913="snížená",J913,0)</f>
        <v>0</v>
      </c>
      <c r="BG913" s="240">
        <f>IF(N913="zákl. přenesená",J913,0)</f>
        <v>0</v>
      </c>
      <c r="BH913" s="240">
        <f>IF(N913="sníž. přenesená",J913,0)</f>
        <v>0</v>
      </c>
      <c r="BI913" s="240">
        <f>IF(N913="nulová",J913,0)</f>
        <v>0</v>
      </c>
      <c r="BJ913" s="18" t="s">
        <v>87</v>
      </c>
      <c r="BK913" s="240">
        <f>ROUND(I913*H913,2)</f>
        <v>0</v>
      </c>
      <c r="BL913" s="18" t="s">
        <v>153</v>
      </c>
      <c r="BM913" s="239" t="s">
        <v>938</v>
      </c>
    </row>
    <row r="914" s="2" customFormat="1">
      <c r="A914" s="40"/>
      <c r="B914" s="41"/>
      <c r="C914" s="42"/>
      <c r="D914" s="241" t="s">
        <v>154</v>
      </c>
      <c r="E914" s="42"/>
      <c r="F914" s="242" t="s">
        <v>937</v>
      </c>
      <c r="G914" s="42"/>
      <c r="H914" s="42"/>
      <c r="I914" s="243"/>
      <c r="J914" s="42"/>
      <c r="K914" s="42"/>
      <c r="L914" s="46"/>
      <c r="M914" s="244"/>
      <c r="N914" s="245"/>
      <c r="O914" s="93"/>
      <c r="P914" s="93"/>
      <c r="Q914" s="93"/>
      <c r="R914" s="93"/>
      <c r="S914" s="93"/>
      <c r="T914" s="94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8" t="s">
        <v>154</v>
      </c>
      <c r="AU914" s="18" t="s">
        <v>91</v>
      </c>
    </row>
    <row r="915" s="13" customFormat="1">
      <c r="A915" s="13"/>
      <c r="B915" s="248"/>
      <c r="C915" s="249"/>
      <c r="D915" s="241" t="s">
        <v>158</v>
      </c>
      <c r="E915" s="250" t="s">
        <v>1</v>
      </c>
      <c r="F915" s="251" t="s">
        <v>928</v>
      </c>
      <c r="G915" s="249"/>
      <c r="H915" s="250" t="s">
        <v>1</v>
      </c>
      <c r="I915" s="252"/>
      <c r="J915" s="249"/>
      <c r="K915" s="249"/>
      <c r="L915" s="253"/>
      <c r="M915" s="254"/>
      <c r="N915" s="255"/>
      <c r="O915" s="255"/>
      <c r="P915" s="255"/>
      <c r="Q915" s="255"/>
      <c r="R915" s="255"/>
      <c r="S915" s="255"/>
      <c r="T915" s="25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57" t="s">
        <v>158</v>
      </c>
      <c r="AU915" s="257" t="s">
        <v>91</v>
      </c>
      <c r="AV915" s="13" t="s">
        <v>87</v>
      </c>
      <c r="AW915" s="13" t="s">
        <v>39</v>
      </c>
      <c r="AX915" s="13" t="s">
        <v>83</v>
      </c>
      <c r="AY915" s="257" t="s">
        <v>145</v>
      </c>
    </row>
    <row r="916" s="14" customFormat="1">
      <c r="A916" s="14"/>
      <c r="B916" s="258"/>
      <c r="C916" s="259"/>
      <c r="D916" s="241" t="s">
        <v>158</v>
      </c>
      <c r="E916" s="260" t="s">
        <v>1</v>
      </c>
      <c r="F916" s="261" t="s">
        <v>153</v>
      </c>
      <c r="G916" s="259"/>
      <c r="H916" s="262">
        <v>4</v>
      </c>
      <c r="I916" s="263"/>
      <c r="J916" s="259"/>
      <c r="K916" s="259"/>
      <c r="L916" s="264"/>
      <c r="M916" s="265"/>
      <c r="N916" s="266"/>
      <c r="O916" s="266"/>
      <c r="P916" s="266"/>
      <c r="Q916" s="266"/>
      <c r="R916" s="266"/>
      <c r="S916" s="266"/>
      <c r="T916" s="267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68" t="s">
        <v>158</v>
      </c>
      <c r="AU916" s="268" t="s">
        <v>91</v>
      </c>
      <c r="AV916" s="14" t="s">
        <v>91</v>
      </c>
      <c r="AW916" s="14" t="s">
        <v>39</v>
      </c>
      <c r="AX916" s="14" t="s">
        <v>83</v>
      </c>
      <c r="AY916" s="268" t="s">
        <v>145</v>
      </c>
    </row>
    <row r="917" s="15" customFormat="1">
      <c r="A917" s="15"/>
      <c r="B917" s="269"/>
      <c r="C917" s="270"/>
      <c r="D917" s="241" t="s">
        <v>158</v>
      </c>
      <c r="E917" s="271" t="s">
        <v>1</v>
      </c>
      <c r="F917" s="272" t="s">
        <v>161</v>
      </c>
      <c r="G917" s="270"/>
      <c r="H917" s="273">
        <v>4</v>
      </c>
      <c r="I917" s="274"/>
      <c r="J917" s="270"/>
      <c r="K917" s="270"/>
      <c r="L917" s="275"/>
      <c r="M917" s="276"/>
      <c r="N917" s="277"/>
      <c r="O917" s="277"/>
      <c r="P917" s="277"/>
      <c r="Q917" s="277"/>
      <c r="R917" s="277"/>
      <c r="S917" s="277"/>
      <c r="T917" s="278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79" t="s">
        <v>158</v>
      </c>
      <c r="AU917" s="279" t="s">
        <v>91</v>
      </c>
      <c r="AV917" s="15" t="s">
        <v>153</v>
      </c>
      <c r="AW917" s="15" t="s">
        <v>39</v>
      </c>
      <c r="AX917" s="15" t="s">
        <v>87</v>
      </c>
      <c r="AY917" s="279" t="s">
        <v>145</v>
      </c>
    </row>
    <row r="918" s="2" customFormat="1" ht="24.15" customHeight="1">
      <c r="A918" s="40"/>
      <c r="B918" s="41"/>
      <c r="C918" s="228" t="s">
        <v>939</v>
      </c>
      <c r="D918" s="228" t="s">
        <v>148</v>
      </c>
      <c r="E918" s="229" t="s">
        <v>940</v>
      </c>
      <c r="F918" s="230" t="s">
        <v>941</v>
      </c>
      <c r="G918" s="231" t="s">
        <v>151</v>
      </c>
      <c r="H918" s="232">
        <v>4</v>
      </c>
      <c r="I918" s="233"/>
      <c r="J918" s="234">
        <f>ROUND(I918*H918,2)</f>
        <v>0</v>
      </c>
      <c r="K918" s="230" t="s">
        <v>152</v>
      </c>
      <c r="L918" s="46"/>
      <c r="M918" s="235" t="s">
        <v>1</v>
      </c>
      <c r="N918" s="236" t="s">
        <v>48</v>
      </c>
      <c r="O918" s="93"/>
      <c r="P918" s="237">
        <f>O918*H918</f>
        <v>0</v>
      </c>
      <c r="Q918" s="237">
        <v>0.00069999999999999999</v>
      </c>
      <c r="R918" s="237">
        <f>Q918*H918</f>
        <v>0.0028</v>
      </c>
      <c r="S918" s="237">
        <v>0</v>
      </c>
      <c r="T918" s="238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39" t="s">
        <v>153</v>
      </c>
      <c r="AT918" s="239" t="s">
        <v>148</v>
      </c>
      <c r="AU918" s="239" t="s">
        <v>91</v>
      </c>
      <c r="AY918" s="18" t="s">
        <v>145</v>
      </c>
      <c r="BE918" s="240">
        <f>IF(N918="základní",J918,0)</f>
        <v>0</v>
      </c>
      <c r="BF918" s="240">
        <f>IF(N918="snížená",J918,0)</f>
        <v>0</v>
      </c>
      <c r="BG918" s="240">
        <f>IF(N918="zákl. přenesená",J918,0)</f>
        <v>0</v>
      </c>
      <c r="BH918" s="240">
        <f>IF(N918="sníž. přenesená",J918,0)</f>
        <v>0</v>
      </c>
      <c r="BI918" s="240">
        <f>IF(N918="nulová",J918,0)</f>
        <v>0</v>
      </c>
      <c r="BJ918" s="18" t="s">
        <v>87</v>
      </c>
      <c r="BK918" s="240">
        <f>ROUND(I918*H918,2)</f>
        <v>0</v>
      </c>
      <c r="BL918" s="18" t="s">
        <v>153</v>
      </c>
      <c r="BM918" s="239" t="s">
        <v>942</v>
      </c>
    </row>
    <row r="919" s="2" customFormat="1">
      <c r="A919" s="40"/>
      <c r="B919" s="41"/>
      <c r="C919" s="42"/>
      <c r="D919" s="241" t="s">
        <v>154</v>
      </c>
      <c r="E919" s="42"/>
      <c r="F919" s="242" t="s">
        <v>943</v>
      </c>
      <c r="G919" s="42"/>
      <c r="H919" s="42"/>
      <c r="I919" s="243"/>
      <c r="J919" s="42"/>
      <c r="K919" s="42"/>
      <c r="L919" s="46"/>
      <c r="M919" s="244"/>
      <c r="N919" s="245"/>
      <c r="O919" s="93"/>
      <c r="P919" s="93"/>
      <c r="Q919" s="93"/>
      <c r="R919" s="93"/>
      <c r="S919" s="93"/>
      <c r="T919" s="94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T919" s="18" t="s">
        <v>154</v>
      </c>
      <c r="AU919" s="18" t="s">
        <v>91</v>
      </c>
    </row>
    <row r="920" s="2" customFormat="1">
      <c r="A920" s="40"/>
      <c r="B920" s="41"/>
      <c r="C920" s="42"/>
      <c r="D920" s="246" t="s">
        <v>156</v>
      </c>
      <c r="E920" s="42"/>
      <c r="F920" s="247" t="s">
        <v>944</v>
      </c>
      <c r="G920" s="42"/>
      <c r="H920" s="42"/>
      <c r="I920" s="243"/>
      <c r="J920" s="42"/>
      <c r="K920" s="42"/>
      <c r="L920" s="46"/>
      <c r="M920" s="244"/>
      <c r="N920" s="245"/>
      <c r="O920" s="93"/>
      <c r="P920" s="93"/>
      <c r="Q920" s="93"/>
      <c r="R920" s="93"/>
      <c r="S920" s="93"/>
      <c r="T920" s="94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8" t="s">
        <v>156</v>
      </c>
      <c r="AU920" s="18" t="s">
        <v>91</v>
      </c>
    </row>
    <row r="921" s="13" customFormat="1">
      <c r="A921" s="13"/>
      <c r="B921" s="248"/>
      <c r="C921" s="249"/>
      <c r="D921" s="241" t="s">
        <v>158</v>
      </c>
      <c r="E921" s="250" t="s">
        <v>1</v>
      </c>
      <c r="F921" s="251" t="s">
        <v>928</v>
      </c>
      <c r="G921" s="249"/>
      <c r="H921" s="250" t="s">
        <v>1</v>
      </c>
      <c r="I921" s="252"/>
      <c r="J921" s="249"/>
      <c r="K921" s="249"/>
      <c r="L921" s="253"/>
      <c r="M921" s="254"/>
      <c r="N921" s="255"/>
      <c r="O921" s="255"/>
      <c r="P921" s="255"/>
      <c r="Q921" s="255"/>
      <c r="R921" s="255"/>
      <c r="S921" s="255"/>
      <c r="T921" s="25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7" t="s">
        <v>158</v>
      </c>
      <c r="AU921" s="257" t="s">
        <v>91</v>
      </c>
      <c r="AV921" s="13" t="s">
        <v>87</v>
      </c>
      <c r="AW921" s="13" t="s">
        <v>39</v>
      </c>
      <c r="AX921" s="13" t="s">
        <v>83</v>
      </c>
      <c r="AY921" s="257" t="s">
        <v>145</v>
      </c>
    </row>
    <row r="922" s="14" customFormat="1">
      <c r="A922" s="14"/>
      <c r="B922" s="258"/>
      <c r="C922" s="259"/>
      <c r="D922" s="241" t="s">
        <v>158</v>
      </c>
      <c r="E922" s="260" t="s">
        <v>1</v>
      </c>
      <c r="F922" s="261" t="s">
        <v>153</v>
      </c>
      <c r="G922" s="259"/>
      <c r="H922" s="262">
        <v>4</v>
      </c>
      <c r="I922" s="263"/>
      <c r="J922" s="259"/>
      <c r="K922" s="259"/>
      <c r="L922" s="264"/>
      <c r="M922" s="265"/>
      <c r="N922" s="266"/>
      <c r="O922" s="266"/>
      <c r="P922" s="266"/>
      <c r="Q922" s="266"/>
      <c r="R922" s="266"/>
      <c r="S922" s="266"/>
      <c r="T922" s="267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68" t="s">
        <v>158</v>
      </c>
      <c r="AU922" s="268" t="s">
        <v>91</v>
      </c>
      <c r="AV922" s="14" t="s">
        <v>91</v>
      </c>
      <c r="AW922" s="14" t="s">
        <v>39</v>
      </c>
      <c r="AX922" s="14" t="s">
        <v>83</v>
      </c>
      <c r="AY922" s="268" t="s">
        <v>145</v>
      </c>
    </row>
    <row r="923" s="15" customFormat="1">
      <c r="A923" s="15"/>
      <c r="B923" s="269"/>
      <c r="C923" s="270"/>
      <c r="D923" s="241" t="s">
        <v>158</v>
      </c>
      <c r="E923" s="271" t="s">
        <v>1</v>
      </c>
      <c r="F923" s="272" t="s">
        <v>161</v>
      </c>
      <c r="G923" s="270"/>
      <c r="H923" s="273">
        <v>4</v>
      </c>
      <c r="I923" s="274"/>
      <c r="J923" s="270"/>
      <c r="K923" s="270"/>
      <c r="L923" s="275"/>
      <c r="M923" s="276"/>
      <c r="N923" s="277"/>
      <c r="O923" s="277"/>
      <c r="P923" s="277"/>
      <c r="Q923" s="277"/>
      <c r="R923" s="277"/>
      <c r="S923" s="277"/>
      <c r="T923" s="278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79" t="s">
        <v>158</v>
      </c>
      <c r="AU923" s="279" t="s">
        <v>91</v>
      </c>
      <c r="AV923" s="15" t="s">
        <v>153</v>
      </c>
      <c r="AW923" s="15" t="s">
        <v>39</v>
      </c>
      <c r="AX923" s="15" t="s">
        <v>87</v>
      </c>
      <c r="AY923" s="279" t="s">
        <v>145</v>
      </c>
    </row>
    <row r="924" s="2" customFormat="1" ht="24.15" customHeight="1">
      <c r="A924" s="40"/>
      <c r="B924" s="41"/>
      <c r="C924" s="292" t="s">
        <v>584</v>
      </c>
      <c r="D924" s="292" t="s">
        <v>347</v>
      </c>
      <c r="E924" s="293" t="s">
        <v>945</v>
      </c>
      <c r="F924" s="294" t="s">
        <v>946</v>
      </c>
      <c r="G924" s="295" t="s">
        <v>151</v>
      </c>
      <c r="H924" s="296">
        <v>2</v>
      </c>
      <c r="I924" s="297"/>
      <c r="J924" s="298">
        <f>ROUND(I924*H924,2)</f>
        <v>0</v>
      </c>
      <c r="K924" s="294" t="s">
        <v>152</v>
      </c>
      <c r="L924" s="299"/>
      <c r="M924" s="300" t="s">
        <v>1</v>
      </c>
      <c r="N924" s="301" t="s">
        <v>48</v>
      </c>
      <c r="O924" s="93"/>
      <c r="P924" s="237">
        <f>O924*H924</f>
        <v>0</v>
      </c>
      <c r="Q924" s="237">
        <v>0.0025000000000000001</v>
      </c>
      <c r="R924" s="237">
        <f>Q924*H924</f>
        <v>0.0050000000000000001</v>
      </c>
      <c r="S924" s="237">
        <v>0</v>
      </c>
      <c r="T924" s="238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39" t="s">
        <v>198</v>
      </c>
      <c r="AT924" s="239" t="s">
        <v>347</v>
      </c>
      <c r="AU924" s="239" t="s">
        <v>91</v>
      </c>
      <c r="AY924" s="18" t="s">
        <v>145</v>
      </c>
      <c r="BE924" s="240">
        <f>IF(N924="základní",J924,0)</f>
        <v>0</v>
      </c>
      <c r="BF924" s="240">
        <f>IF(N924="snížená",J924,0)</f>
        <v>0</v>
      </c>
      <c r="BG924" s="240">
        <f>IF(N924="zákl. přenesená",J924,0)</f>
        <v>0</v>
      </c>
      <c r="BH924" s="240">
        <f>IF(N924="sníž. přenesená",J924,0)</f>
        <v>0</v>
      </c>
      <c r="BI924" s="240">
        <f>IF(N924="nulová",J924,0)</f>
        <v>0</v>
      </c>
      <c r="BJ924" s="18" t="s">
        <v>87</v>
      </c>
      <c r="BK924" s="240">
        <f>ROUND(I924*H924,2)</f>
        <v>0</v>
      </c>
      <c r="BL924" s="18" t="s">
        <v>153</v>
      </c>
      <c r="BM924" s="239" t="s">
        <v>947</v>
      </c>
    </row>
    <row r="925" s="2" customFormat="1">
      <c r="A925" s="40"/>
      <c r="B925" s="41"/>
      <c r="C925" s="42"/>
      <c r="D925" s="241" t="s">
        <v>154</v>
      </c>
      <c r="E925" s="42"/>
      <c r="F925" s="242" t="s">
        <v>946</v>
      </c>
      <c r="G925" s="42"/>
      <c r="H925" s="42"/>
      <c r="I925" s="243"/>
      <c r="J925" s="42"/>
      <c r="K925" s="42"/>
      <c r="L925" s="46"/>
      <c r="M925" s="244"/>
      <c r="N925" s="245"/>
      <c r="O925" s="93"/>
      <c r="P925" s="93"/>
      <c r="Q925" s="93"/>
      <c r="R925" s="93"/>
      <c r="S925" s="93"/>
      <c r="T925" s="94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8" t="s">
        <v>154</v>
      </c>
      <c r="AU925" s="18" t="s">
        <v>91</v>
      </c>
    </row>
    <row r="926" s="13" customFormat="1">
      <c r="A926" s="13"/>
      <c r="B926" s="248"/>
      <c r="C926" s="249"/>
      <c r="D926" s="241" t="s">
        <v>158</v>
      </c>
      <c r="E926" s="250" t="s">
        <v>1</v>
      </c>
      <c r="F926" s="251" t="s">
        <v>928</v>
      </c>
      <c r="G926" s="249"/>
      <c r="H926" s="250" t="s">
        <v>1</v>
      </c>
      <c r="I926" s="252"/>
      <c r="J926" s="249"/>
      <c r="K926" s="249"/>
      <c r="L926" s="253"/>
      <c r="M926" s="254"/>
      <c r="N926" s="255"/>
      <c r="O926" s="255"/>
      <c r="P926" s="255"/>
      <c r="Q926" s="255"/>
      <c r="R926" s="255"/>
      <c r="S926" s="255"/>
      <c r="T926" s="25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7" t="s">
        <v>158</v>
      </c>
      <c r="AU926" s="257" t="s">
        <v>91</v>
      </c>
      <c r="AV926" s="13" t="s">
        <v>87</v>
      </c>
      <c r="AW926" s="13" t="s">
        <v>39</v>
      </c>
      <c r="AX926" s="13" t="s">
        <v>83</v>
      </c>
      <c r="AY926" s="257" t="s">
        <v>145</v>
      </c>
    </row>
    <row r="927" s="14" customFormat="1">
      <c r="A927" s="14"/>
      <c r="B927" s="258"/>
      <c r="C927" s="259"/>
      <c r="D927" s="241" t="s">
        <v>158</v>
      </c>
      <c r="E927" s="260" t="s">
        <v>1</v>
      </c>
      <c r="F927" s="261" t="s">
        <v>91</v>
      </c>
      <c r="G927" s="259"/>
      <c r="H927" s="262">
        <v>2</v>
      </c>
      <c r="I927" s="263"/>
      <c r="J927" s="259"/>
      <c r="K927" s="259"/>
      <c r="L927" s="264"/>
      <c r="M927" s="265"/>
      <c r="N927" s="266"/>
      <c r="O927" s="266"/>
      <c r="P927" s="266"/>
      <c r="Q927" s="266"/>
      <c r="R927" s="266"/>
      <c r="S927" s="266"/>
      <c r="T927" s="26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68" t="s">
        <v>158</v>
      </c>
      <c r="AU927" s="268" t="s">
        <v>91</v>
      </c>
      <c r="AV927" s="14" t="s">
        <v>91</v>
      </c>
      <c r="AW927" s="14" t="s">
        <v>39</v>
      </c>
      <c r="AX927" s="14" t="s">
        <v>83</v>
      </c>
      <c r="AY927" s="268" t="s">
        <v>145</v>
      </c>
    </row>
    <row r="928" s="15" customFormat="1">
      <c r="A928" s="15"/>
      <c r="B928" s="269"/>
      <c r="C928" s="270"/>
      <c r="D928" s="241" t="s">
        <v>158</v>
      </c>
      <c r="E928" s="271" t="s">
        <v>1</v>
      </c>
      <c r="F928" s="272" t="s">
        <v>161</v>
      </c>
      <c r="G928" s="270"/>
      <c r="H928" s="273">
        <v>2</v>
      </c>
      <c r="I928" s="274"/>
      <c r="J928" s="270"/>
      <c r="K928" s="270"/>
      <c r="L928" s="275"/>
      <c r="M928" s="276"/>
      <c r="N928" s="277"/>
      <c r="O928" s="277"/>
      <c r="P928" s="277"/>
      <c r="Q928" s="277"/>
      <c r="R928" s="277"/>
      <c r="S928" s="277"/>
      <c r="T928" s="278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79" t="s">
        <v>158</v>
      </c>
      <c r="AU928" s="279" t="s">
        <v>91</v>
      </c>
      <c r="AV928" s="15" t="s">
        <v>153</v>
      </c>
      <c r="AW928" s="15" t="s">
        <v>39</v>
      </c>
      <c r="AX928" s="15" t="s">
        <v>87</v>
      </c>
      <c r="AY928" s="279" t="s">
        <v>145</v>
      </c>
    </row>
    <row r="929" s="2" customFormat="1" ht="24.15" customHeight="1">
      <c r="A929" s="40"/>
      <c r="B929" s="41"/>
      <c r="C929" s="292" t="s">
        <v>948</v>
      </c>
      <c r="D929" s="292" t="s">
        <v>347</v>
      </c>
      <c r="E929" s="293" t="s">
        <v>949</v>
      </c>
      <c r="F929" s="294" t="s">
        <v>950</v>
      </c>
      <c r="G929" s="295" t="s">
        <v>151</v>
      </c>
      <c r="H929" s="296">
        <v>2</v>
      </c>
      <c r="I929" s="297"/>
      <c r="J929" s="298">
        <f>ROUND(I929*H929,2)</f>
        <v>0</v>
      </c>
      <c r="K929" s="294" t="s">
        <v>152</v>
      </c>
      <c r="L929" s="299"/>
      <c r="M929" s="300" t="s">
        <v>1</v>
      </c>
      <c r="N929" s="301" t="s">
        <v>48</v>
      </c>
      <c r="O929" s="93"/>
      <c r="P929" s="237">
        <f>O929*H929</f>
        <v>0</v>
      </c>
      <c r="Q929" s="237">
        <v>0.0025000000000000001</v>
      </c>
      <c r="R929" s="237">
        <f>Q929*H929</f>
        <v>0.0050000000000000001</v>
      </c>
      <c r="S929" s="237">
        <v>0</v>
      </c>
      <c r="T929" s="238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39" t="s">
        <v>198</v>
      </c>
      <c r="AT929" s="239" t="s">
        <v>347</v>
      </c>
      <c r="AU929" s="239" t="s">
        <v>91</v>
      </c>
      <c r="AY929" s="18" t="s">
        <v>145</v>
      </c>
      <c r="BE929" s="240">
        <f>IF(N929="základní",J929,0)</f>
        <v>0</v>
      </c>
      <c r="BF929" s="240">
        <f>IF(N929="snížená",J929,0)</f>
        <v>0</v>
      </c>
      <c r="BG929" s="240">
        <f>IF(N929="zákl. přenesená",J929,0)</f>
        <v>0</v>
      </c>
      <c r="BH929" s="240">
        <f>IF(N929="sníž. přenesená",J929,0)</f>
        <v>0</v>
      </c>
      <c r="BI929" s="240">
        <f>IF(N929="nulová",J929,0)</f>
        <v>0</v>
      </c>
      <c r="BJ929" s="18" t="s">
        <v>87</v>
      </c>
      <c r="BK929" s="240">
        <f>ROUND(I929*H929,2)</f>
        <v>0</v>
      </c>
      <c r="BL929" s="18" t="s">
        <v>153</v>
      </c>
      <c r="BM929" s="239" t="s">
        <v>951</v>
      </c>
    </row>
    <row r="930" s="2" customFormat="1">
      <c r="A930" s="40"/>
      <c r="B930" s="41"/>
      <c r="C930" s="42"/>
      <c r="D930" s="241" t="s">
        <v>154</v>
      </c>
      <c r="E930" s="42"/>
      <c r="F930" s="242" t="s">
        <v>950</v>
      </c>
      <c r="G930" s="42"/>
      <c r="H930" s="42"/>
      <c r="I930" s="243"/>
      <c r="J930" s="42"/>
      <c r="K930" s="42"/>
      <c r="L930" s="46"/>
      <c r="M930" s="244"/>
      <c r="N930" s="245"/>
      <c r="O930" s="93"/>
      <c r="P930" s="93"/>
      <c r="Q930" s="93"/>
      <c r="R930" s="93"/>
      <c r="S930" s="93"/>
      <c r="T930" s="94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8" t="s">
        <v>154</v>
      </c>
      <c r="AU930" s="18" t="s">
        <v>91</v>
      </c>
    </row>
    <row r="931" s="13" customFormat="1">
      <c r="A931" s="13"/>
      <c r="B931" s="248"/>
      <c r="C931" s="249"/>
      <c r="D931" s="241" t="s">
        <v>158</v>
      </c>
      <c r="E931" s="250" t="s">
        <v>1</v>
      </c>
      <c r="F931" s="251" t="s">
        <v>928</v>
      </c>
      <c r="G931" s="249"/>
      <c r="H931" s="250" t="s">
        <v>1</v>
      </c>
      <c r="I931" s="252"/>
      <c r="J931" s="249"/>
      <c r="K931" s="249"/>
      <c r="L931" s="253"/>
      <c r="M931" s="254"/>
      <c r="N931" s="255"/>
      <c r="O931" s="255"/>
      <c r="P931" s="255"/>
      <c r="Q931" s="255"/>
      <c r="R931" s="255"/>
      <c r="S931" s="255"/>
      <c r="T931" s="25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7" t="s">
        <v>158</v>
      </c>
      <c r="AU931" s="257" t="s">
        <v>91</v>
      </c>
      <c r="AV931" s="13" t="s">
        <v>87</v>
      </c>
      <c r="AW931" s="13" t="s">
        <v>39</v>
      </c>
      <c r="AX931" s="13" t="s">
        <v>83</v>
      </c>
      <c r="AY931" s="257" t="s">
        <v>145</v>
      </c>
    </row>
    <row r="932" s="14" customFormat="1">
      <c r="A932" s="14"/>
      <c r="B932" s="258"/>
      <c r="C932" s="259"/>
      <c r="D932" s="241" t="s">
        <v>158</v>
      </c>
      <c r="E932" s="260" t="s">
        <v>1</v>
      </c>
      <c r="F932" s="261" t="s">
        <v>91</v>
      </c>
      <c r="G932" s="259"/>
      <c r="H932" s="262">
        <v>2</v>
      </c>
      <c r="I932" s="263"/>
      <c r="J932" s="259"/>
      <c r="K932" s="259"/>
      <c r="L932" s="264"/>
      <c r="M932" s="265"/>
      <c r="N932" s="266"/>
      <c r="O932" s="266"/>
      <c r="P932" s="266"/>
      <c r="Q932" s="266"/>
      <c r="R932" s="266"/>
      <c r="S932" s="266"/>
      <c r="T932" s="267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8" t="s">
        <v>158</v>
      </c>
      <c r="AU932" s="268" t="s">
        <v>91</v>
      </c>
      <c r="AV932" s="14" t="s">
        <v>91</v>
      </c>
      <c r="AW932" s="14" t="s">
        <v>39</v>
      </c>
      <c r="AX932" s="14" t="s">
        <v>83</v>
      </c>
      <c r="AY932" s="268" t="s">
        <v>145</v>
      </c>
    </row>
    <row r="933" s="15" customFormat="1">
      <c r="A933" s="15"/>
      <c r="B933" s="269"/>
      <c r="C933" s="270"/>
      <c r="D933" s="241" t="s">
        <v>158</v>
      </c>
      <c r="E933" s="271" t="s">
        <v>1</v>
      </c>
      <c r="F933" s="272" t="s">
        <v>161</v>
      </c>
      <c r="G933" s="270"/>
      <c r="H933" s="273">
        <v>2</v>
      </c>
      <c r="I933" s="274"/>
      <c r="J933" s="270"/>
      <c r="K933" s="270"/>
      <c r="L933" s="275"/>
      <c r="M933" s="276"/>
      <c r="N933" s="277"/>
      <c r="O933" s="277"/>
      <c r="P933" s="277"/>
      <c r="Q933" s="277"/>
      <c r="R933" s="277"/>
      <c r="S933" s="277"/>
      <c r="T933" s="278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79" t="s">
        <v>158</v>
      </c>
      <c r="AU933" s="279" t="s">
        <v>91</v>
      </c>
      <c r="AV933" s="15" t="s">
        <v>153</v>
      </c>
      <c r="AW933" s="15" t="s">
        <v>39</v>
      </c>
      <c r="AX933" s="15" t="s">
        <v>87</v>
      </c>
      <c r="AY933" s="279" t="s">
        <v>145</v>
      </c>
    </row>
    <row r="934" s="2" customFormat="1" ht="24.15" customHeight="1">
      <c r="A934" s="40"/>
      <c r="B934" s="41"/>
      <c r="C934" s="228" t="s">
        <v>246</v>
      </c>
      <c r="D934" s="228" t="s">
        <v>148</v>
      </c>
      <c r="E934" s="229" t="s">
        <v>952</v>
      </c>
      <c r="F934" s="230" t="s">
        <v>953</v>
      </c>
      <c r="G934" s="231" t="s">
        <v>207</v>
      </c>
      <c r="H934" s="232">
        <v>103.94</v>
      </c>
      <c r="I934" s="233"/>
      <c r="J934" s="234">
        <f>ROUND(I934*H934,2)</f>
        <v>0</v>
      </c>
      <c r="K934" s="230" t="s">
        <v>152</v>
      </c>
      <c r="L934" s="46"/>
      <c r="M934" s="235" t="s">
        <v>1</v>
      </c>
      <c r="N934" s="236" t="s">
        <v>48</v>
      </c>
      <c r="O934" s="93"/>
      <c r="P934" s="237">
        <f>O934*H934</f>
        <v>0</v>
      </c>
      <c r="Q934" s="237">
        <v>0.00063000000000000003</v>
      </c>
      <c r="R934" s="237">
        <f>Q934*H934</f>
        <v>0.065482200000000004</v>
      </c>
      <c r="S934" s="237">
        <v>0</v>
      </c>
      <c r="T934" s="238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39" t="s">
        <v>153</v>
      </c>
      <c r="AT934" s="239" t="s">
        <v>148</v>
      </c>
      <c r="AU934" s="239" t="s">
        <v>91</v>
      </c>
      <c r="AY934" s="18" t="s">
        <v>145</v>
      </c>
      <c r="BE934" s="240">
        <f>IF(N934="základní",J934,0)</f>
        <v>0</v>
      </c>
      <c r="BF934" s="240">
        <f>IF(N934="snížená",J934,0)</f>
        <v>0</v>
      </c>
      <c r="BG934" s="240">
        <f>IF(N934="zákl. přenesená",J934,0)</f>
        <v>0</v>
      </c>
      <c r="BH934" s="240">
        <f>IF(N934="sníž. přenesená",J934,0)</f>
        <v>0</v>
      </c>
      <c r="BI934" s="240">
        <f>IF(N934="nulová",J934,0)</f>
        <v>0</v>
      </c>
      <c r="BJ934" s="18" t="s">
        <v>87</v>
      </c>
      <c r="BK934" s="240">
        <f>ROUND(I934*H934,2)</f>
        <v>0</v>
      </c>
      <c r="BL934" s="18" t="s">
        <v>153</v>
      </c>
      <c r="BM934" s="239" t="s">
        <v>954</v>
      </c>
    </row>
    <row r="935" s="2" customFormat="1">
      <c r="A935" s="40"/>
      <c r="B935" s="41"/>
      <c r="C935" s="42"/>
      <c r="D935" s="241" t="s">
        <v>154</v>
      </c>
      <c r="E935" s="42"/>
      <c r="F935" s="242" t="s">
        <v>955</v>
      </c>
      <c r="G935" s="42"/>
      <c r="H935" s="42"/>
      <c r="I935" s="243"/>
      <c r="J935" s="42"/>
      <c r="K935" s="42"/>
      <c r="L935" s="46"/>
      <c r="M935" s="244"/>
      <c r="N935" s="245"/>
      <c r="O935" s="93"/>
      <c r="P935" s="93"/>
      <c r="Q935" s="93"/>
      <c r="R935" s="93"/>
      <c r="S935" s="93"/>
      <c r="T935" s="94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T935" s="18" t="s">
        <v>154</v>
      </c>
      <c r="AU935" s="18" t="s">
        <v>91</v>
      </c>
    </row>
    <row r="936" s="2" customFormat="1">
      <c r="A936" s="40"/>
      <c r="B936" s="41"/>
      <c r="C936" s="42"/>
      <c r="D936" s="246" t="s">
        <v>156</v>
      </c>
      <c r="E936" s="42"/>
      <c r="F936" s="247" t="s">
        <v>956</v>
      </c>
      <c r="G936" s="42"/>
      <c r="H936" s="42"/>
      <c r="I936" s="243"/>
      <c r="J936" s="42"/>
      <c r="K936" s="42"/>
      <c r="L936" s="46"/>
      <c r="M936" s="244"/>
      <c r="N936" s="245"/>
      <c r="O936" s="93"/>
      <c r="P936" s="93"/>
      <c r="Q936" s="93"/>
      <c r="R936" s="93"/>
      <c r="S936" s="93"/>
      <c r="T936" s="94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8" t="s">
        <v>156</v>
      </c>
      <c r="AU936" s="18" t="s">
        <v>91</v>
      </c>
    </row>
    <row r="937" s="13" customFormat="1">
      <c r="A937" s="13"/>
      <c r="B937" s="248"/>
      <c r="C937" s="249"/>
      <c r="D937" s="241" t="s">
        <v>158</v>
      </c>
      <c r="E937" s="250" t="s">
        <v>1</v>
      </c>
      <c r="F937" s="251" t="s">
        <v>957</v>
      </c>
      <c r="G937" s="249"/>
      <c r="H937" s="250" t="s">
        <v>1</v>
      </c>
      <c r="I937" s="252"/>
      <c r="J937" s="249"/>
      <c r="K937" s="249"/>
      <c r="L937" s="253"/>
      <c r="M937" s="254"/>
      <c r="N937" s="255"/>
      <c r="O937" s="255"/>
      <c r="P937" s="255"/>
      <c r="Q937" s="255"/>
      <c r="R937" s="255"/>
      <c r="S937" s="255"/>
      <c r="T937" s="25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7" t="s">
        <v>158</v>
      </c>
      <c r="AU937" s="257" t="s">
        <v>91</v>
      </c>
      <c r="AV937" s="13" t="s">
        <v>87</v>
      </c>
      <c r="AW937" s="13" t="s">
        <v>39</v>
      </c>
      <c r="AX937" s="13" t="s">
        <v>83</v>
      </c>
      <c r="AY937" s="257" t="s">
        <v>145</v>
      </c>
    </row>
    <row r="938" s="14" customFormat="1">
      <c r="A938" s="14"/>
      <c r="B938" s="258"/>
      <c r="C938" s="259"/>
      <c r="D938" s="241" t="s">
        <v>158</v>
      </c>
      <c r="E938" s="260" t="s">
        <v>1</v>
      </c>
      <c r="F938" s="261" t="s">
        <v>958</v>
      </c>
      <c r="G938" s="259"/>
      <c r="H938" s="262">
        <v>103.94</v>
      </c>
      <c r="I938" s="263"/>
      <c r="J938" s="259"/>
      <c r="K938" s="259"/>
      <c r="L938" s="264"/>
      <c r="M938" s="265"/>
      <c r="N938" s="266"/>
      <c r="O938" s="266"/>
      <c r="P938" s="266"/>
      <c r="Q938" s="266"/>
      <c r="R938" s="266"/>
      <c r="S938" s="266"/>
      <c r="T938" s="267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8" t="s">
        <v>158</v>
      </c>
      <c r="AU938" s="268" t="s">
        <v>91</v>
      </c>
      <c r="AV938" s="14" t="s">
        <v>91</v>
      </c>
      <c r="AW938" s="14" t="s">
        <v>39</v>
      </c>
      <c r="AX938" s="14" t="s">
        <v>83</v>
      </c>
      <c r="AY938" s="268" t="s">
        <v>145</v>
      </c>
    </row>
    <row r="939" s="15" customFormat="1">
      <c r="A939" s="15"/>
      <c r="B939" s="269"/>
      <c r="C939" s="270"/>
      <c r="D939" s="241" t="s">
        <v>158</v>
      </c>
      <c r="E939" s="271" t="s">
        <v>1</v>
      </c>
      <c r="F939" s="272" t="s">
        <v>161</v>
      </c>
      <c r="G939" s="270"/>
      <c r="H939" s="273">
        <v>103.94</v>
      </c>
      <c r="I939" s="274"/>
      <c r="J939" s="270"/>
      <c r="K939" s="270"/>
      <c r="L939" s="275"/>
      <c r="M939" s="276"/>
      <c r="N939" s="277"/>
      <c r="O939" s="277"/>
      <c r="P939" s="277"/>
      <c r="Q939" s="277"/>
      <c r="R939" s="277"/>
      <c r="S939" s="277"/>
      <c r="T939" s="278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79" t="s">
        <v>158</v>
      </c>
      <c r="AU939" s="279" t="s">
        <v>91</v>
      </c>
      <c r="AV939" s="15" t="s">
        <v>153</v>
      </c>
      <c r="AW939" s="15" t="s">
        <v>39</v>
      </c>
      <c r="AX939" s="15" t="s">
        <v>87</v>
      </c>
      <c r="AY939" s="279" t="s">
        <v>145</v>
      </c>
    </row>
    <row r="940" s="2" customFormat="1" ht="24.15" customHeight="1">
      <c r="A940" s="40"/>
      <c r="B940" s="41"/>
      <c r="C940" s="228" t="s">
        <v>959</v>
      </c>
      <c r="D940" s="228" t="s">
        <v>148</v>
      </c>
      <c r="E940" s="229" t="s">
        <v>960</v>
      </c>
      <c r="F940" s="230" t="s">
        <v>961</v>
      </c>
      <c r="G940" s="231" t="s">
        <v>475</v>
      </c>
      <c r="H940" s="232">
        <v>13.779</v>
      </c>
      <c r="I940" s="233"/>
      <c r="J940" s="234">
        <f>ROUND(I940*H940,2)</f>
        <v>0</v>
      </c>
      <c r="K940" s="230" t="s">
        <v>152</v>
      </c>
      <c r="L940" s="46"/>
      <c r="M940" s="235" t="s">
        <v>1</v>
      </c>
      <c r="N940" s="236" t="s">
        <v>48</v>
      </c>
      <c r="O940" s="93"/>
      <c r="P940" s="237">
        <f>O940*H940</f>
        <v>0</v>
      </c>
      <c r="Q940" s="237">
        <v>0.00018000000000000001</v>
      </c>
      <c r="R940" s="237">
        <f>Q940*H940</f>
        <v>0.00248022</v>
      </c>
      <c r="S940" s="237">
        <v>0</v>
      </c>
      <c r="T940" s="238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39" t="s">
        <v>153</v>
      </c>
      <c r="AT940" s="239" t="s">
        <v>148</v>
      </c>
      <c r="AU940" s="239" t="s">
        <v>91</v>
      </c>
      <c r="AY940" s="18" t="s">
        <v>145</v>
      </c>
      <c r="BE940" s="240">
        <f>IF(N940="základní",J940,0)</f>
        <v>0</v>
      </c>
      <c r="BF940" s="240">
        <f>IF(N940="snížená",J940,0)</f>
        <v>0</v>
      </c>
      <c r="BG940" s="240">
        <f>IF(N940="zákl. přenesená",J940,0)</f>
        <v>0</v>
      </c>
      <c r="BH940" s="240">
        <f>IF(N940="sníž. přenesená",J940,0)</f>
        <v>0</v>
      </c>
      <c r="BI940" s="240">
        <f>IF(N940="nulová",J940,0)</f>
        <v>0</v>
      </c>
      <c r="BJ940" s="18" t="s">
        <v>87</v>
      </c>
      <c r="BK940" s="240">
        <f>ROUND(I940*H940,2)</f>
        <v>0</v>
      </c>
      <c r="BL940" s="18" t="s">
        <v>153</v>
      </c>
      <c r="BM940" s="239" t="s">
        <v>962</v>
      </c>
    </row>
    <row r="941" s="2" customFormat="1">
      <c r="A941" s="40"/>
      <c r="B941" s="41"/>
      <c r="C941" s="42"/>
      <c r="D941" s="241" t="s">
        <v>154</v>
      </c>
      <c r="E941" s="42"/>
      <c r="F941" s="242" t="s">
        <v>963</v>
      </c>
      <c r="G941" s="42"/>
      <c r="H941" s="42"/>
      <c r="I941" s="243"/>
      <c r="J941" s="42"/>
      <c r="K941" s="42"/>
      <c r="L941" s="46"/>
      <c r="M941" s="244"/>
      <c r="N941" s="245"/>
      <c r="O941" s="93"/>
      <c r="P941" s="93"/>
      <c r="Q941" s="93"/>
      <c r="R941" s="93"/>
      <c r="S941" s="93"/>
      <c r="T941" s="94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T941" s="18" t="s">
        <v>154</v>
      </c>
      <c r="AU941" s="18" t="s">
        <v>91</v>
      </c>
    </row>
    <row r="942" s="2" customFormat="1">
      <c r="A942" s="40"/>
      <c r="B942" s="41"/>
      <c r="C942" s="42"/>
      <c r="D942" s="246" t="s">
        <v>156</v>
      </c>
      <c r="E942" s="42"/>
      <c r="F942" s="247" t="s">
        <v>964</v>
      </c>
      <c r="G942" s="42"/>
      <c r="H942" s="42"/>
      <c r="I942" s="243"/>
      <c r="J942" s="42"/>
      <c r="K942" s="42"/>
      <c r="L942" s="46"/>
      <c r="M942" s="244"/>
      <c r="N942" s="245"/>
      <c r="O942" s="93"/>
      <c r="P942" s="93"/>
      <c r="Q942" s="93"/>
      <c r="R942" s="93"/>
      <c r="S942" s="93"/>
      <c r="T942" s="94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T942" s="18" t="s">
        <v>156</v>
      </c>
      <c r="AU942" s="18" t="s">
        <v>91</v>
      </c>
    </row>
    <row r="943" s="13" customFormat="1">
      <c r="A943" s="13"/>
      <c r="B943" s="248"/>
      <c r="C943" s="249"/>
      <c r="D943" s="241" t="s">
        <v>158</v>
      </c>
      <c r="E943" s="250" t="s">
        <v>1</v>
      </c>
      <c r="F943" s="251" t="s">
        <v>965</v>
      </c>
      <c r="G943" s="249"/>
      <c r="H943" s="250" t="s">
        <v>1</v>
      </c>
      <c r="I943" s="252"/>
      <c r="J943" s="249"/>
      <c r="K943" s="249"/>
      <c r="L943" s="253"/>
      <c r="M943" s="254"/>
      <c r="N943" s="255"/>
      <c r="O943" s="255"/>
      <c r="P943" s="255"/>
      <c r="Q943" s="255"/>
      <c r="R943" s="255"/>
      <c r="S943" s="255"/>
      <c r="T943" s="25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7" t="s">
        <v>158</v>
      </c>
      <c r="AU943" s="257" t="s">
        <v>91</v>
      </c>
      <c r="AV943" s="13" t="s">
        <v>87</v>
      </c>
      <c r="AW943" s="13" t="s">
        <v>39</v>
      </c>
      <c r="AX943" s="13" t="s">
        <v>83</v>
      </c>
      <c r="AY943" s="257" t="s">
        <v>145</v>
      </c>
    </row>
    <row r="944" s="14" customFormat="1">
      <c r="A944" s="14"/>
      <c r="B944" s="258"/>
      <c r="C944" s="259"/>
      <c r="D944" s="241" t="s">
        <v>158</v>
      </c>
      <c r="E944" s="260" t="s">
        <v>1</v>
      </c>
      <c r="F944" s="261" t="s">
        <v>966</v>
      </c>
      <c r="G944" s="259"/>
      <c r="H944" s="262">
        <v>13.779</v>
      </c>
      <c r="I944" s="263"/>
      <c r="J944" s="259"/>
      <c r="K944" s="259"/>
      <c r="L944" s="264"/>
      <c r="M944" s="265"/>
      <c r="N944" s="266"/>
      <c r="O944" s="266"/>
      <c r="P944" s="266"/>
      <c r="Q944" s="266"/>
      <c r="R944" s="266"/>
      <c r="S944" s="266"/>
      <c r="T944" s="267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8" t="s">
        <v>158</v>
      </c>
      <c r="AU944" s="268" t="s">
        <v>91</v>
      </c>
      <c r="AV944" s="14" t="s">
        <v>91</v>
      </c>
      <c r="AW944" s="14" t="s">
        <v>39</v>
      </c>
      <c r="AX944" s="14" t="s">
        <v>83</v>
      </c>
      <c r="AY944" s="268" t="s">
        <v>145</v>
      </c>
    </row>
    <row r="945" s="15" customFormat="1">
      <c r="A945" s="15"/>
      <c r="B945" s="269"/>
      <c r="C945" s="270"/>
      <c r="D945" s="241" t="s">
        <v>158</v>
      </c>
      <c r="E945" s="271" t="s">
        <v>1</v>
      </c>
      <c r="F945" s="272" t="s">
        <v>161</v>
      </c>
      <c r="G945" s="270"/>
      <c r="H945" s="273">
        <v>13.779</v>
      </c>
      <c r="I945" s="274"/>
      <c r="J945" s="270"/>
      <c r="K945" s="270"/>
      <c r="L945" s="275"/>
      <c r="M945" s="276"/>
      <c r="N945" s="277"/>
      <c r="O945" s="277"/>
      <c r="P945" s="277"/>
      <c r="Q945" s="277"/>
      <c r="R945" s="277"/>
      <c r="S945" s="277"/>
      <c r="T945" s="278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79" t="s">
        <v>158</v>
      </c>
      <c r="AU945" s="279" t="s">
        <v>91</v>
      </c>
      <c r="AV945" s="15" t="s">
        <v>153</v>
      </c>
      <c r="AW945" s="15" t="s">
        <v>39</v>
      </c>
      <c r="AX945" s="15" t="s">
        <v>87</v>
      </c>
      <c r="AY945" s="279" t="s">
        <v>145</v>
      </c>
    </row>
    <row r="946" s="2" customFormat="1" ht="16.5" customHeight="1">
      <c r="A946" s="40"/>
      <c r="B946" s="41"/>
      <c r="C946" s="228" t="s">
        <v>594</v>
      </c>
      <c r="D946" s="228" t="s">
        <v>148</v>
      </c>
      <c r="E946" s="229" t="s">
        <v>967</v>
      </c>
      <c r="F946" s="230" t="s">
        <v>968</v>
      </c>
      <c r="G946" s="231" t="s">
        <v>151</v>
      </c>
      <c r="H946" s="232">
        <v>4</v>
      </c>
      <c r="I946" s="233"/>
      <c r="J946" s="234">
        <f>ROUND(I946*H946,2)</f>
        <v>0</v>
      </c>
      <c r="K946" s="230" t="s">
        <v>152</v>
      </c>
      <c r="L946" s="46"/>
      <c r="M946" s="235" t="s">
        <v>1</v>
      </c>
      <c r="N946" s="236" t="s">
        <v>48</v>
      </c>
      <c r="O946" s="93"/>
      <c r="P946" s="237">
        <f>O946*H946</f>
        <v>0</v>
      </c>
      <c r="Q946" s="237">
        <v>0.0093299999999999998</v>
      </c>
      <c r="R946" s="237">
        <f>Q946*H946</f>
        <v>0.037319999999999999</v>
      </c>
      <c r="S946" s="237">
        <v>0</v>
      </c>
      <c r="T946" s="238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39" t="s">
        <v>153</v>
      </c>
      <c r="AT946" s="239" t="s">
        <v>148</v>
      </c>
      <c r="AU946" s="239" t="s">
        <v>91</v>
      </c>
      <c r="AY946" s="18" t="s">
        <v>145</v>
      </c>
      <c r="BE946" s="240">
        <f>IF(N946="základní",J946,0)</f>
        <v>0</v>
      </c>
      <c r="BF946" s="240">
        <f>IF(N946="snížená",J946,0)</f>
        <v>0</v>
      </c>
      <c r="BG946" s="240">
        <f>IF(N946="zákl. přenesená",J946,0)</f>
        <v>0</v>
      </c>
      <c r="BH946" s="240">
        <f>IF(N946="sníž. přenesená",J946,0)</f>
        <v>0</v>
      </c>
      <c r="BI946" s="240">
        <f>IF(N946="nulová",J946,0)</f>
        <v>0</v>
      </c>
      <c r="BJ946" s="18" t="s">
        <v>87</v>
      </c>
      <c r="BK946" s="240">
        <f>ROUND(I946*H946,2)</f>
        <v>0</v>
      </c>
      <c r="BL946" s="18" t="s">
        <v>153</v>
      </c>
      <c r="BM946" s="239" t="s">
        <v>969</v>
      </c>
    </row>
    <row r="947" s="2" customFormat="1">
      <c r="A947" s="40"/>
      <c r="B947" s="41"/>
      <c r="C947" s="42"/>
      <c r="D947" s="241" t="s">
        <v>154</v>
      </c>
      <c r="E947" s="42"/>
      <c r="F947" s="242" t="s">
        <v>970</v>
      </c>
      <c r="G947" s="42"/>
      <c r="H947" s="42"/>
      <c r="I947" s="243"/>
      <c r="J947" s="42"/>
      <c r="K947" s="42"/>
      <c r="L947" s="46"/>
      <c r="M947" s="244"/>
      <c r="N947" s="245"/>
      <c r="O947" s="93"/>
      <c r="P947" s="93"/>
      <c r="Q947" s="93"/>
      <c r="R947" s="93"/>
      <c r="S947" s="93"/>
      <c r="T947" s="94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8" t="s">
        <v>154</v>
      </c>
      <c r="AU947" s="18" t="s">
        <v>91</v>
      </c>
    </row>
    <row r="948" s="2" customFormat="1">
      <c r="A948" s="40"/>
      <c r="B948" s="41"/>
      <c r="C948" s="42"/>
      <c r="D948" s="246" t="s">
        <v>156</v>
      </c>
      <c r="E948" s="42"/>
      <c r="F948" s="247" t="s">
        <v>971</v>
      </c>
      <c r="G948" s="42"/>
      <c r="H948" s="42"/>
      <c r="I948" s="243"/>
      <c r="J948" s="42"/>
      <c r="K948" s="42"/>
      <c r="L948" s="46"/>
      <c r="M948" s="244"/>
      <c r="N948" s="245"/>
      <c r="O948" s="93"/>
      <c r="P948" s="93"/>
      <c r="Q948" s="93"/>
      <c r="R948" s="93"/>
      <c r="S948" s="93"/>
      <c r="T948" s="94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8" t="s">
        <v>156</v>
      </c>
      <c r="AU948" s="18" t="s">
        <v>91</v>
      </c>
    </row>
    <row r="949" s="13" customFormat="1">
      <c r="A949" s="13"/>
      <c r="B949" s="248"/>
      <c r="C949" s="249"/>
      <c r="D949" s="241" t="s">
        <v>158</v>
      </c>
      <c r="E949" s="250" t="s">
        <v>1</v>
      </c>
      <c r="F949" s="251" t="s">
        <v>972</v>
      </c>
      <c r="G949" s="249"/>
      <c r="H949" s="250" t="s">
        <v>1</v>
      </c>
      <c r="I949" s="252"/>
      <c r="J949" s="249"/>
      <c r="K949" s="249"/>
      <c r="L949" s="253"/>
      <c r="M949" s="254"/>
      <c r="N949" s="255"/>
      <c r="O949" s="255"/>
      <c r="P949" s="255"/>
      <c r="Q949" s="255"/>
      <c r="R949" s="255"/>
      <c r="S949" s="255"/>
      <c r="T949" s="25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7" t="s">
        <v>158</v>
      </c>
      <c r="AU949" s="257" t="s">
        <v>91</v>
      </c>
      <c r="AV949" s="13" t="s">
        <v>87</v>
      </c>
      <c r="AW949" s="13" t="s">
        <v>39</v>
      </c>
      <c r="AX949" s="13" t="s">
        <v>83</v>
      </c>
      <c r="AY949" s="257" t="s">
        <v>145</v>
      </c>
    </row>
    <row r="950" s="14" customFormat="1">
      <c r="A950" s="14"/>
      <c r="B950" s="258"/>
      <c r="C950" s="259"/>
      <c r="D950" s="241" t="s">
        <v>158</v>
      </c>
      <c r="E950" s="260" t="s">
        <v>1</v>
      </c>
      <c r="F950" s="261" t="s">
        <v>153</v>
      </c>
      <c r="G950" s="259"/>
      <c r="H950" s="262">
        <v>4</v>
      </c>
      <c r="I950" s="263"/>
      <c r="J950" s="259"/>
      <c r="K950" s="259"/>
      <c r="L950" s="264"/>
      <c r="M950" s="265"/>
      <c r="N950" s="266"/>
      <c r="O950" s="266"/>
      <c r="P950" s="266"/>
      <c r="Q950" s="266"/>
      <c r="R950" s="266"/>
      <c r="S950" s="266"/>
      <c r="T950" s="267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8" t="s">
        <v>158</v>
      </c>
      <c r="AU950" s="268" t="s">
        <v>91</v>
      </c>
      <c r="AV950" s="14" t="s">
        <v>91</v>
      </c>
      <c r="AW950" s="14" t="s">
        <v>39</v>
      </c>
      <c r="AX950" s="14" t="s">
        <v>83</v>
      </c>
      <c r="AY950" s="268" t="s">
        <v>145</v>
      </c>
    </row>
    <row r="951" s="15" customFormat="1">
      <c r="A951" s="15"/>
      <c r="B951" s="269"/>
      <c r="C951" s="270"/>
      <c r="D951" s="241" t="s">
        <v>158</v>
      </c>
      <c r="E951" s="271" t="s">
        <v>1</v>
      </c>
      <c r="F951" s="272" t="s">
        <v>161</v>
      </c>
      <c r="G951" s="270"/>
      <c r="H951" s="273">
        <v>4</v>
      </c>
      <c r="I951" s="274"/>
      <c r="J951" s="270"/>
      <c r="K951" s="270"/>
      <c r="L951" s="275"/>
      <c r="M951" s="276"/>
      <c r="N951" s="277"/>
      <c r="O951" s="277"/>
      <c r="P951" s="277"/>
      <c r="Q951" s="277"/>
      <c r="R951" s="277"/>
      <c r="S951" s="277"/>
      <c r="T951" s="278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79" t="s">
        <v>158</v>
      </c>
      <c r="AU951" s="279" t="s">
        <v>91</v>
      </c>
      <c r="AV951" s="15" t="s">
        <v>153</v>
      </c>
      <c r="AW951" s="15" t="s">
        <v>39</v>
      </c>
      <c r="AX951" s="15" t="s">
        <v>87</v>
      </c>
      <c r="AY951" s="279" t="s">
        <v>145</v>
      </c>
    </row>
    <row r="952" s="2" customFormat="1" ht="33" customHeight="1">
      <c r="A952" s="40"/>
      <c r="B952" s="41"/>
      <c r="C952" s="292" t="s">
        <v>973</v>
      </c>
      <c r="D952" s="292" t="s">
        <v>347</v>
      </c>
      <c r="E952" s="293" t="s">
        <v>974</v>
      </c>
      <c r="F952" s="294" t="s">
        <v>975</v>
      </c>
      <c r="G952" s="295" t="s">
        <v>151</v>
      </c>
      <c r="H952" s="296">
        <v>4</v>
      </c>
      <c r="I952" s="297"/>
      <c r="J952" s="298">
        <f>ROUND(I952*H952,2)</f>
        <v>0</v>
      </c>
      <c r="K952" s="294" t="s">
        <v>1</v>
      </c>
      <c r="L952" s="299"/>
      <c r="M952" s="300" t="s">
        <v>1</v>
      </c>
      <c r="N952" s="301" t="s">
        <v>48</v>
      </c>
      <c r="O952" s="93"/>
      <c r="P952" s="237">
        <f>O952*H952</f>
        <v>0</v>
      </c>
      <c r="Q952" s="237">
        <v>0</v>
      </c>
      <c r="R952" s="237">
        <f>Q952*H952</f>
        <v>0</v>
      </c>
      <c r="S952" s="237">
        <v>0</v>
      </c>
      <c r="T952" s="238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39" t="s">
        <v>198</v>
      </c>
      <c r="AT952" s="239" t="s">
        <v>347</v>
      </c>
      <c r="AU952" s="239" t="s">
        <v>91</v>
      </c>
      <c r="AY952" s="18" t="s">
        <v>145</v>
      </c>
      <c r="BE952" s="240">
        <f>IF(N952="základní",J952,0)</f>
        <v>0</v>
      </c>
      <c r="BF952" s="240">
        <f>IF(N952="snížená",J952,0)</f>
        <v>0</v>
      </c>
      <c r="BG952" s="240">
        <f>IF(N952="zákl. přenesená",J952,0)</f>
        <v>0</v>
      </c>
      <c r="BH952" s="240">
        <f>IF(N952="sníž. přenesená",J952,0)</f>
        <v>0</v>
      </c>
      <c r="BI952" s="240">
        <f>IF(N952="nulová",J952,0)</f>
        <v>0</v>
      </c>
      <c r="BJ952" s="18" t="s">
        <v>87</v>
      </c>
      <c r="BK952" s="240">
        <f>ROUND(I952*H952,2)</f>
        <v>0</v>
      </c>
      <c r="BL952" s="18" t="s">
        <v>153</v>
      </c>
      <c r="BM952" s="239" t="s">
        <v>976</v>
      </c>
    </row>
    <row r="953" s="2" customFormat="1">
      <c r="A953" s="40"/>
      <c r="B953" s="41"/>
      <c r="C953" s="42"/>
      <c r="D953" s="241" t="s">
        <v>154</v>
      </c>
      <c r="E953" s="42"/>
      <c r="F953" s="242" t="s">
        <v>975</v>
      </c>
      <c r="G953" s="42"/>
      <c r="H953" s="42"/>
      <c r="I953" s="243"/>
      <c r="J953" s="42"/>
      <c r="K953" s="42"/>
      <c r="L953" s="46"/>
      <c r="M953" s="244"/>
      <c r="N953" s="245"/>
      <c r="O953" s="93"/>
      <c r="P953" s="93"/>
      <c r="Q953" s="93"/>
      <c r="R953" s="93"/>
      <c r="S953" s="93"/>
      <c r="T953" s="94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T953" s="18" t="s">
        <v>154</v>
      </c>
      <c r="AU953" s="18" t="s">
        <v>91</v>
      </c>
    </row>
    <row r="954" s="13" customFormat="1">
      <c r="A954" s="13"/>
      <c r="B954" s="248"/>
      <c r="C954" s="249"/>
      <c r="D954" s="241" t="s">
        <v>158</v>
      </c>
      <c r="E954" s="250" t="s">
        <v>1</v>
      </c>
      <c r="F954" s="251" t="s">
        <v>972</v>
      </c>
      <c r="G954" s="249"/>
      <c r="H954" s="250" t="s">
        <v>1</v>
      </c>
      <c r="I954" s="252"/>
      <c r="J954" s="249"/>
      <c r="K954" s="249"/>
      <c r="L954" s="253"/>
      <c r="M954" s="254"/>
      <c r="N954" s="255"/>
      <c r="O954" s="255"/>
      <c r="P954" s="255"/>
      <c r="Q954" s="255"/>
      <c r="R954" s="255"/>
      <c r="S954" s="255"/>
      <c r="T954" s="25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57" t="s">
        <v>158</v>
      </c>
      <c r="AU954" s="257" t="s">
        <v>91</v>
      </c>
      <c r="AV954" s="13" t="s">
        <v>87</v>
      </c>
      <c r="AW954" s="13" t="s">
        <v>39</v>
      </c>
      <c r="AX954" s="13" t="s">
        <v>83</v>
      </c>
      <c r="AY954" s="257" t="s">
        <v>145</v>
      </c>
    </row>
    <row r="955" s="14" customFormat="1">
      <c r="A955" s="14"/>
      <c r="B955" s="258"/>
      <c r="C955" s="259"/>
      <c r="D955" s="241" t="s">
        <v>158</v>
      </c>
      <c r="E955" s="260" t="s">
        <v>1</v>
      </c>
      <c r="F955" s="261" t="s">
        <v>153</v>
      </c>
      <c r="G955" s="259"/>
      <c r="H955" s="262">
        <v>4</v>
      </c>
      <c r="I955" s="263"/>
      <c r="J955" s="259"/>
      <c r="K955" s="259"/>
      <c r="L955" s="264"/>
      <c r="M955" s="265"/>
      <c r="N955" s="266"/>
      <c r="O955" s="266"/>
      <c r="P955" s="266"/>
      <c r="Q955" s="266"/>
      <c r="R955" s="266"/>
      <c r="S955" s="266"/>
      <c r="T955" s="267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8" t="s">
        <v>158</v>
      </c>
      <c r="AU955" s="268" t="s">
        <v>91</v>
      </c>
      <c r="AV955" s="14" t="s">
        <v>91</v>
      </c>
      <c r="AW955" s="14" t="s">
        <v>39</v>
      </c>
      <c r="AX955" s="14" t="s">
        <v>83</v>
      </c>
      <c r="AY955" s="268" t="s">
        <v>145</v>
      </c>
    </row>
    <row r="956" s="15" customFormat="1">
      <c r="A956" s="15"/>
      <c r="B956" s="269"/>
      <c r="C956" s="270"/>
      <c r="D956" s="241" t="s">
        <v>158</v>
      </c>
      <c r="E956" s="271" t="s">
        <v>1</v>
      </c>
      <c r="F956" s="272" t="s">
        <v>161</v>
      </c>
      <c r="G956" s="270"/>
      <c r="H956" s="273">
        <v>4</v>
      </c>
      <c r="I956" s="274"/>
      <c r="J956" s="270"/>
      <c r="K956" s="270"/>
      <c r="L956" s="275"/>
      <c r="M956" s="276"/>
      <c r="N956" s="277"/>
      <c r="O956" s="277"/>
      <c r="P956" s="277"/>
      <c r="Q956" s="277"/>
      <c r="R956" s="277"/>
      <c r="S956" s="277"/>
      <c r="T956" s="278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79" t="s">
        <v>158</v>
      </c>
      <c r="AU956" s="279" t="s">
        <v>91</v>
      </c>
      <c r="AV956" s="15" t="s">
        <v>153</v>
      </c>
      <c r="AW956" s="15" t="s">
        <v>39</v>
      </c>
      <c r="AX956" s="15" t="s">
        <v>87</v>
      </c>
      <c r="AY956" s="279" t="s">
        <v>145</v>
      </c>
    </row>
    <row r="957" s="2" customFormat="1" ht="24.15" customHeight="1">
      <c r="A957" s="40"/>
      <c r="B957" s="41"/>
      <c r="C957" s="228" t="s">
        <v>600</v>
      </c>
      <c r="D957" s="228" t="s">
        <v>148</v>
      </c>
      <c r="E957" s="229" t="s">
        <v>977</v>
      </c>
      <c r="F957" s="230" t="s">
        <v>978</v>
      </c>
      <c r="G957" s="231" t="s">
        <v>151</v>
      </c>
      <c r="H957" s="232">
        <v>1</v>
      </c>
      <c r="I957" s="233"/>
      <c r="J957" s="234">
        <f>ROUND(I957*H957,2)</f>
        <v>0</v>
      </c>
      <c r="K957" s="230" t="s">
        <v>152</v>
      </c>
      <c r="L957" s="46"/>
      <c r="M957" s="235" t="s">
        <v>1</v>
      </c>
      <c r="N957" s="236" t="s">
        <v>48</v>
      </c>
      <c r="O957" s="93"/>
      <c r="P957" s="237">
        <f>O957*H957</f>
        <v>0</v>
      </c>
      <c r="Q957" s="237">
        <v>0.0064900000000000001</v>
      </c>
      <c r="R957" s="237">
        <f>Q957*H957</f>
        <v>0.0064900000000000001</v>
      </c>
      <c r="S957" s="237">
        <v>0</v>
      </c>
      <c r="T957" s="238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39" t="s">
        <v>153</v>
      </c>
      <c r="AT957" s="239" t="s">
        <v>148</v>
      </c>
      <c r="AU957" s="239" t="s">
        <v>91</v>
      </c>
      <c r="AY957" s="18" t="s">
        <v>145</v>
      </c>
      <c r="BE957" s="240">
        <f>IF(N957="základní",J957,0)</f>
        <v>0</v>
      </c>
      <c r="BF957" s="240">
        <f>IF(N957="snížená",J957,0)</f>
        <v>0</v>
      </c>
      <c r="BG957" s="240">
        <f>IF(N957="zákl. přenesená",J957,0)</f>
        <v>0</v>
      </c>
      <c r="BH957" s="240">
        <f>IF(N957="sníž. přenesená",J957,0)</f>
        <v>0</v>
      </c>
      <c r="BI957" s="240">
        <f>IF(N957="nulová",J957,0)</f>
        <v>0</v>
      </c>
      <c r="BJ957" s="18" t="s">
        <v>87</v>
      </c>
      <c r="BK957" s="240">
        <f>ROUND(I957*H957,2)</f>
        <v>0</v>
      </c>
      <c r="BL957" s="18" t="s">
        <v>153</v>
      </c>
      <c r="BM957" s="239" t="s">
        <v>979</v>
      </c>
    </row>
    <row r="958" s="2" customFormat="1">
      <c r="A958" s="40"/>
      <c r="B958" s="41"/>
      <c r="C958" s="42"/>
      <c r="D958" s="241" t="s">
        <v>154</v>
      </c>
      <c r="E958" s="42"/>
      <c r="F958" s="242" t="s">
        <v>980</v>
      </c>
      <c r="G958" s="42"/>
      <c r="H958" s="42"/>
      <c r="I958" s="243"/>
      <c r="J958" s="42"/>
      <c r="K958" s="42"/>
      <c r="L958" s="46"/>
      <c r="M958" s="244"/>
      <c r="N958" s="245"/>
      <c r="O958" s="93"/>
      <c r="P958" s="93"/>
      <c r="Q958" s="93"/>
      <c r="R958" s="93"/>
      <c r="S958" s="93"/>
      <c r="T958" s="94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8" t="s">
        <v>154</v>
      </c>
      <c r="AU958" s="18" t="s">
        <v>91</v>
      </c>
    </row>
    <row r="959" s="2" customFormat="1">
      <c r="A959" s="40"/>
      <c r="B959" s="41"/>
      <c r="C959" s="42"/>
      <c r="D959" s="246" t="s">
        <v>156</v>
      </c>
      <c r="E959" s="42"/>
      <c r="F959" s="247" t="s">
        <v>981</v>
      </c>
      <c r="G959" s="42"/>
      <c r="H959" s="42"/>
      <c r="I959" s="243"/>
      <c r="J959" s="42"/>
      <c r="K959" s="42"/>
      <c r="L959" s="46"/>
      <c r="M959" s="244"/>
      <c r="N959" s="245"/>
      <c r="O959" s="93"/>
      <c r="P959" s="93"/>
      <c r="Q959" s="93"/>
      <c r="R959" s="93"/>
      <c r="S959" s="93"/>
      <c r="T959" s="94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T959" s="18" t="s">
        <v>156</v>
      </c>
      <c r="AU959" s="18" t="s">
        <v>91</v>
      </c>
    </row>
    <row r="960" s="13" customFormat="1">
      <c r="A960" s="13"/>
      <c r="B960" s="248"/>
      <c r="C960" s="249"/>
      <c r="D960" s="241" t="s">
        <v>158</v>
      </c>
      <c r="E960" s="250" t="s">
        <v>1</v>
      </c>
      <c r="F960" s="251" t="s">
        <v>982</v>
      </c>
      <c r="G960" s="249"/>
      <c r="H960" s="250" t="s">
        <v>1</v>
      </c>
      <c r="I960" s="252"/>
      <c r="J960" s="249"/>
      <c r="K960" s="249"/>
      <c r="L960" s="253"/>
      <c r="M960" s="254"/>
      <c r="N960" s="255"/>
      <c r="O960" s="255"/>
      <c r="P960" s="255"/>
      <c r="Q960" s="255"/>
      <c r="R960" s="255"/>
      <c r="S960" s="255"/>
      <c r="T960" s="25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7" t="s">
        <v>158</v>
      </c>
      <c r="AU960" s="257" t="s">
        <v>91</v>
      </c>
      <c r="AV960" s="13" t="s">
        <v>87</v>
      </c>
      <c r="AW960" s="13" t="s">
        <v>39</v>
      </c>
      <c r="AX960" s="13" t="s">
        <v>83</v>
      </c>
      <c r="AY960" s="257" t="s">
        <v>145</v>
      </c>
    </row>
    <row r="961" s="14" customFormat="1">
      <c r="A961" s="14"/>
      <c r="B961" s="258"/>
      <c r="C961" s="259"/>
      <c r="D961" s="241" t="s">
        <v>158</v>
      </c>
      <c r="E961" s="260" t="s">
        <v>1</v>
      </c>
      <c r="F961" s="261" t="s">
        <v>87</v>
      </c>
      <c r="G961" s="259"/>
      <c r="H961" s="262">
        <v>1</v>
      </c>
      <c r="I961" s="263"/>
      <c r="J961" s="259"/>
      <c r="K961" s="259"/>
      <c r="L961" s="264"/>
      <c r="M961" s="265"/>
      <c r="N961" s="266"/>
      <c r="O961" s="266"/>
      <c r="P961" s="266"/>
      <c r="Q961" s="266"/>
      <c r="R961" s="266"/>
      <c r="S961" s="266"/>
      <c r="T961" s="267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8" t="s">
        <v>158</v>
      </c>
      <c r="AU961" s="268" t="s">
        <v>91</v>
      </c>
      <c r="AV961" s="14" t="s">
        <v>91</v>
      </c>
      <c r="AW961" s="14" t="s">
        <v>39</v>
      </c>
      <c r="AX961" s="14" t="s">
        <v>83</v>
      </c>
      <c r="AY961" s="268" t="s">
        <v>145</v>
      </c>
    </row>
    <row r="962" s="15" customFormat="1">
      <c r="A962" s="15"/>
      <c r="B962" s="269"/>
      <c r="C962" s="270"/>
      <c r="D962" s="241" t="s">
        <v>158</v>
      </c>
      <c r="E962" s="271" t="s">
        <v>1</v>
      </c>
      <c r="F962" s="272" t="s">
        <v>161</v>
      </c>
      <c r="G962" s="270"/>
      <c r="H962" s="273">
        <v>1</v>
      </c>
      <c r="I962" s="274"/>
      <c r="J962" s="270"/>
      <c r="K962" s="270"/>
      <c r="L962" s="275"/>
      <c r="M962" s="276"/>
      <c r="N962" s="277"/>
      <c r="O962" s="277"/>
      <c r="P962" s="277"/>
      <c r="Q962" s="277"/>
      <c r="R962" s="277"/>
      <c r="S962" s="277"/>
      <c r="T962" s="278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79" t="s">
        <v>158</v>
      </c>
      <c r="AU962" s="279" t="s">
        <v>91</v>
      </c>
      <c r="AV962" s="15" t="s">
        <v>153</v>
      </c>
      <c r="AW962" s="15" t="s">
        <v>39</v>
      </c>
      <c r="AX962" s="15" t="s">
        <v>87</v>
      </c>
      <c r="AY962" s="279" t="s">
        <v>145</v>
      </c>
    </row>
    <row r="963" s="2" customFormat="1" ht="24.15" customHeight="1">
      <c r="A963" s="40"/>
      <c r="B963" s="41"/>
      <c r="C963" s="228" t="s">
        <v>983</v>
      </c>
      <c r="D963" s="228" t="s">
        <v>148</v>
      </c>
      <c r="E963" s="229" t="s">
        <v>984</v>
      </c>
      <c r="F963" s="230" t="s">
        <v>985</v>
      </c>
      <c r="G963" s="231" t="s">
        <v>265</v>
      </c>
      <c r="H963" s="232">
        <v>228.78299999999999</v>
      </c>
      <c r="I963" s="233"/>
      <c r="J963" s="234">
        <f>ROUND(I963*H963,2)</f>
        <v>0</v>
      </c>
      <c r="K963" s="230" t="s">
        <v>152</v>
      </c>
      <c r="L963" s="46"/>
      <c r="M963" s="235" t="s">
        <v>1</v>
      </c>
      <c r="N963" s="236" t="s">
        <v>48</v>
      </c>
      <c r="O963" s="93"/>
      <c r="P963" s="237">
        <f>O963*H963</f>
        <v>0</v>
      </c>
      <c r="Q963" s="237">
        <v>0.00088000000000000003</v>
      </c>
      <c r="R963" s="237">
        <f>Q963*H963</f>
        <v>0.20132903999999999</v>
      </c>
      <c r="S963" s="237">
        <v>0</v>
      </c>
      <c r="T963" s="238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39" t="s">
        <v>153</v>
      </c>
      <c r="AT963" s="239" t="s">
        <v>148</v>
      </c>
      <c r="AU963" s="239" t="s">
        <v>91</v>
      </c>
      <c r="AY963" s="18" t="s">
        <v>145</v>
      </c>
      <c r="BE963" s="240">
        <f>IF(N963="základní",J963,0)</f>
        <v>0</v>
      </c>
      <c r="BF963" s="240">
        <f>IF(N963="snížená",J963,0)</f>
        <v>0</v>
      </c>
      <c r="BG963" s="240">
        <f>IF(N963="zákl. přenesená",J963,0)</f>
        <v>0</v>
      </c>
      <c r="BH963" s="240">
        <f>IF(N963="sníž. přenesená",J963,0)</f>
        <v>0</v>
      </c>
      <c r="BI963" s="240">
        <f>IF(N963="nulová",J963,0)</f>
        <v>0</v>
      </c>
      <c r="BJ963" s="18" t="s">
        <v>87</v>
      </c>
      <c r="BK963" s="240">
        <f>ROUND(I963*H963,2)</f>
        <v>0</v>
      </c>
      <c r="BL963" s="18" t="s">
        <v>153</v>
      </c>
      <c r="BM963" s="239" t="s">
        <v>986</v>
      </c>
    </row>
    <row r="964" s="2" customFormat="1">
      <c r="A964" s="40"/>
      <c r="B964" s="41"/>
      <c r="C964" s="42"/>
      <c r="D964" s="241" t="s">
        <v>154</v>
      </c>
      <c r="E964" s="42"/>
      <c r="F964" s="242" t="s">
        <v>987</v>
      </c>
      <c r="G964" s="42"/>
      <c r="H964" s="42"/>
      <c r="I964" s="243"/>
      <c r="J964" s="42"/>
      <c r="K964" s="42"/>
      <c r="L964" s="46"/>
      <c r="M964" s="244"/>
      <c r="N964" s="245"/>
      <c r="O964" s="93"/>
      <c r="P964" s="93"/>
      <c r="Q964" s="93"/>
      <c r="R964" s="93"/>
      <c r="S964" s="93"/>
      <c r="T964" s="94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8" t="s">
        <v>154</v>
      </c>
      <c r="AU964" s="18" t="s">
        <v>91</v>
      </c>
    </row>
    <row r="965" s="2" customFormat="1">
      <c r="A965" s="40"/>
      <c r="B965" s="41"/>
      <c r="C965" s="42"/>
      <c r="D965" s="246" t="s">
        <v>156</v>
      </c>
      <c r="E965" s="42"/>
      <c r="F965" s="247" t="s">
        <v>988</v>
      </c>
      <c r="G965" s="42"/>
      <c r="H965" s="42"/>
      <c r="I965" s="243"/>
      <c r="J965" s="42"/>
      <c r="K965" s="42"/>
      <c r="L965" s="46"/>
      <c r="M965" s="244"/>
      <c r="N965" s="245"/>
      <c r="O965" s="93"/>
      <c r="P965" s="93"/>
      <c r="Q965" s="93"/>
      <c r="R965" s="93"/>
      <c r="S965" s="93"/>
      <c r="T965" s="94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T965" s="18" t="s">
        <v>156</v>
      </c>
      <c r="AU965" s="18" t="s">
        <v>91</v>
      </c>
    </row>
    <row r="966" s="13" customFormat="1">
      <c r="A966" s="13"/>
      <c r="B966" s="248"/>
      <c r="C966" s="249"/>
      <c r="D966" s="241" t="s">
        <v>158</v>
      </c>
      <c r="E966" s="250" t="s">
        <v>1</v>
      </c>
      <c r="F966" s="251" t="s">
        <v>989</v>
      </c>
      <c r="G966" s="249"/>
      <c r="H966" s="250" t="s">
        <v>1</v>
      </c>
      <c r="I966" s="252"/>
      <c r="J966" s="249"/>
      <c r="K966" s="249"/>
      <c r="L966" s="253"/>
      <c r="M966" s="254"/>
      <c r="N966" s="255"/>
      <c r="O966" s="255"/>
      <c r="P966" s="255"/>
      <c r="Q966" s="255"/>
      <c r="R966" s="255"/>
      <c r="S966" s="255"/>
      <c r="T966" s="256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7" t="s">
        <v>158</v>
      </c>
      <c r="AU966" s="257" t="s">
        <v>91</v>
      </c>
      <c r="AV966" s="13" t="s">
        <v>87</v>
      </c>
      <c r="AW966" s="13" t="s">
        <v>39</v>
      </c>
      <c r="AX966" s="13" t="s">
        <v>83</v>
      </c>
      <c r="AY966" s="257" t="s">
        <v>145</v>
      </c>
    </row>
    <row r="967" s="14" customFormat="1">
      <c r="A967" s="14"/>
      <c r="B967" s="258"/>
      <c r="C967" s="259"/>
      <c r="D967" s="241" t="s">
        <v>158</v>
      </c>
      <c r="E967" s="260" t="s">
        <v>1</v>
      </c>
      <c r="F967" s="261" t="s">
        <v>990</v>
      </c>
      <c r="G967" s="259"/>
      <c r="H967" s="262">
        <v>228.78299999999999</v>
      </c>
      <c r="I967" s="263"/>
      <c r="J967" s="259"/>
      <c r="K967" s="259"/>
      <c r="L967" s="264"/>
      <c r="M967" s="265"/>
      <c r="N967" s="266"/>
      <c r="O967" s="266"/>
      <c r="P967" s="266"/>
      <c r="Q967" s="266"/>
      <c r="R967" s="266"/>
      <c r="S967" s="266"/>
      <c r="T967" s="267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8" t="s">
        <v>158</v>
      </c>
      <c r="AU967" s="268" t="s">
        <v>91</v>
      </c>
      <c r="AV967" s="14" t="s">
        <v>91</v>
      </c>
      <c r="AW967" s="14" t="s">
        <v>39</v>
      </c>
      <c r="AX967" s="14" t="s">
        <v>83</v>
      </c>
      <c r="AY967" s="268" t="s">
        <v>145</v>
      </c>
    </row>
    <row r="968" s="15" customFormat="1">
      <c r="A968" s="15"/>
      <c r="B968" s="269"/>
      <c r="C968" s="270"/>
      <c r="D968" s="241" t="s">
        <v>158</v>
      </c>
      <c r="E968" s="271" t="s">
        <v>1</v>
      </c>
      <c r="F968" s="272" t="s">
        <v>161</v>
      </c>
      <c r="G968" s="270"/>
      <c r="H968" s="273">
        <v>228.78299999999999</v>
      </c>
      <c r="I968" s="274"/>
      <c r="J968" s="270"/>
      <c r="K968" s="270"/>
      <c r="L968" s="275"/>
      <c r="M968" s="276"/>
      <c r="N968" s="277"/>
      <c r="O968" s="277"/>
      <c r="P968" s="277"/>
      <c r="Q968" s="277"/>
      <c r="R968" s="277"/>
      <c r="S968" s="277"/>
      <c r="T968" s="278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79" t="s">
        <v>158</v>
      </c>
      <c r="AU968" s="279" t="s">
        <v>91</v>
      </c>
      <c r="AV968" s="15" t="s">
        <v>153</v>
      </c>
      <c r="AW968" s="15" t="s">
        <v>39</v>
      </c>
      <c r="AX968" s="15" t="s">
        <v>87</v>
      </c>
      <c r="AY968" s="279" t="s">
        <v>145</v>
      </c>
    </row>
    <row r="969" s="2" customFormat="1" ht="24.15" customHeight="1">
      <c r="A969" s="40"/>
      <c r="B969" s="41"/>
      <c r="C969" s="228" t="s">
        <v>603</v>
      </c>
      <c r="D969" s="228" t="s">
        <v>148</v>
      </c>
      <c r="E969" s="229" t="s">
        <v>991</v>
      </c>
      <c r="F969" s="230" t="s">
        <v>992</v>
      </c>
      <c r="G969" s="231" t="s">
        <v>265</v>
      </c>
      <c r="H969" s="232">
        <v>228.78299999999999</v>
      </c>
      <c r="I969" s="233"/>
      <c r="J969" s="234">
        <f>ROUND(I969*H969,2)</f>
        <v>0</v>
      </c>
      <c r="K969" s="230" t="s">
        <v>152</v>
      </c>
      <c r="L969" s="46"/>
      <c r="M969" s="235" t="s">
        <v>1</v>
      </c>
      <c r="N969" s="236" t="s">
        <v>48</v>
      </c>
      <c r="O969" s="93"/>
      <c r="P969" s="237">
        <f>O969*H969</f>
        <v>0</v>
      </c>
      <c r="Q969" s="237">
        <v>0</v>
      </c>
      <c r="R969" s="237">
        <f>Q969*H969</f>
        <v>0</v>
      </c>
      <c r="S969" s="237">
        <v>0</v>
      </c>
      <c r="T969" s="238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39" t="s">
        <v>153</v>
      </c>
      <c r="AT969" s="239" t="s">
        <v>148</v>
      </c>
      <c r="AU969" s="239" t="s">
        <v>91</v>
      </c>
      <c r="AY969" s="18" t="s">
        <v>145</v>
      </c>
      <c r="BE969" s="240">
        <f>IF(N969="základní",J969,0)</f>
        <v>0</v>
      </c>
      <c r="BF969" s="240">
        <f>IF(N969="snížená",J969,0)</f>
        <v>0</v>
      </c>
      <c r="BG969" s="240">
        <f>IF(N969="zákl. přenesená",J969,0)</f>
        <v>0</v>
      </c>
      <c r="BH969" s="240">
        <f>IF(N969="sníž. přenesená",J969,0)</f>
        <v>0</v>
      </c>
      <c r="BI969" s="240">
        <f>IF(N969="nulová",J969,0)</f>
        <v>0</v>
      </c>
      <c r="BJ969" s="18" t="s">
        <v>87</v>
      </c>
      <c r="BK969" s="240">
        <f>ROUND(I969*H969,2)</f>
        <v>0</v>
      </c>
      <c r="BL969" s="18" t="s">
        <v>153</v>
      </c>
      <c r="BM969" s="239" t="s">
        <v>993</v>
      </c>
    </row>
    <row r="970" s="2" customFormat="1">
      <c r="A970" s="40"/>
      <c r="B970" s="41"/>
      <c r="C970" s="42"/>
      <c r="D970" s="241" t="s">
        <v>154</v>
      </c>
      <c r="E970" s="42"/>
      <c r="F970" s="242" t="s">
        <v>994</v>
      </c>
      <c r="G970" s="42"/>
      <c r="H970" s="42"/>
      <c r="I970" s="243"/>
      <c r="J970" s="42"/>
      <c r="K970" s="42"/>
      <c r="L970" s="46"/>
      <c r="M970" s="244"/>
      <c r="N970" s="245"/>
      <c r="O970" s="93"/>
      <c r="P970" s="93"/>
      <c r="Q970" s="93"/>
      <c r="R970" s="93"/>
      <c r="S970" s="93"/>
      <c r="T970" s="94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8" t="s">
        <v>154</v>
      </c>
      <c r="AU970" s="18" t="s">
        <v>91</v>
      </c>
    </row>
    <row r="971" s="2" customFormat="1">
      <c r="A971" s="40"/>
      <c r="B971" s="41"/>
      <c r="C971" s="42"/>
      <c r="D971" s="246" t="s">
        <v>156</v>
      </c>
      <c r="E971" s="42"/>
      <c r="F971" s="247" t="s">
        <v>995</v>
      </c>
      <c r="G971" s="42"/>
      <c r="H971" s="42"/>
      <c r="I971" s="243"/>
      <c r="J971" s="42"/>
      <c r="K971" s="42"/>
      <c r="L971" s="46"/>
      <c r="M971" s="244"/>
      <c r="N971" s="245"/>
      <c r="O971" s="93"/>
      <c r="P971" s="93"/>
      <c r="Q971" s="93"/>
      <c r="R971" s="93"/>
      <c r="S971" s="93"/>
      <c r="T971" s="94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8" t="s">
        <v>156</v>
      </c>
      <c r="AU971" s="18" t="s">
        <v>91</v>
      </c>
    </row>
    <row r="972" s="13" customFormat="1">
      <c r="A972" s="13"/>
      <c r="B972" s="248"/>
      <c r="C972" s="249"/>
      <c r="D972" s="241" t="s">
        <v>158</v>
      </c>
      <c r="E972" s="250" t="s">
        <v>1</v>
      </c>
      <c r="F972" s="251" t="s">
        <v>989</v>
      </c>
      <c r="G972" s="249"/>
      <c r="H972" s="250" t="s">
        <v>1</v>
      </c>
      <c r="I972" s="252"/>
      <c r="J972" s="249"/>
      <c r="K972" s="249"/>
      <c r="L972" s="253"/>
      <c r="M972" s="254"/>
      <c r="N972" s="255"/>
      <c r="O972" s="255"/>
      <c r="P972" s="255"/>
      <c r="Q972" s="255"/>
      <c r="R972" s="255"/>
      <c r="S972" s="255"/>
      <c r="T972" s="256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7" t="s">
        <v>158</v>
      </c>
      <c r="AU972" s="257" t="s">
        <v>91</v>
      </c>
      <c r="AV972" s="13" t="s">
        <v>87</v>
      </c>
      <c r="AW972" s="13" t="s">
        <v>39</v>
      </c>
      <c r="AX972" s="13" t="s">
        <v>83</v>
      </c>
      <c r="AY972" s="257" t="s">
        <v>145</v>
      </c>
    </row>
    <row r="973" s="14" customFormat="1">
      <c r="A973" s="14"/>
      <c r="B973" s="258"/>
      <c r="C973" s="259"/>
      <c r="D973" s="241" t="s">
        <v>158</v>
      </c>
      <c r="E973" s="260" t="s">
        <v>1</v>
      </c>
      <c r="F973" s="261" t="s">
        <v>990</v>
      </c>
      <c r="G973" s="259"/>
      <c r="H973" s="262">
        <v>228.78299999999999</v>
      </c>
      <c r="I973" s="263"/>
      <c r="J973" s="259"/>
      <c r="K973" s="259"/>
      <c r="L973" s="264"/>
      <c r="M973" s="265"/>
      <c r="N973" s="266"/>
      <c r="O973" s="266"/>
      <c r="P973" s="266"/>
      <c r="Q973" s="266"/>
      <c r="R973" s="266"/>
      <c r="S973" s="266"/>
      <c r="T973" s="26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8" t="s">
        <v>158</v>
      </c>
      <c r="AU973" s="268" t="s">
        <v>91</v>
      </c>
      <c r="AV973" s="14" t="s">
        <v>91</v>
      </c>
      <c r="AW973" s="14" t="s">
        <v>39</v>
      </c>
      <c r="AX973" s="14" t="s">
        <v>83</v>
      </c>
      <c r="AY973" s="268" t="s">
        <v>145</v>
      </c>
    </row>
    <row r="974" s="15" customFormat="1">
      <c r="A974" s="15"/>
      <c r="B974" s="269"/>
      <c r="C974" s="270"/>
      <c r="D974" s="241" t="s">
        <v>158</v>
      </c>
      <c r="E974" s="271" t="s">
        <v>1</v>
      </c>
      <c r="F974" s="272" t="s">
        <v>161</v>
      </c>
      <c r="G974" s="270"/>
      <c r="H974" s="273">
        <v>228.78299999999999</v>
      </c>
      <c r="I974" s="274"/>
      <c r="J974" s="270"/>
      <c r="K974" s="270"/>
      <c r="L974" s="275"/>
      <c r="M974" s="276"/>
      <c r="N974" s="277"/>
      <c r="O974" s="277"/>
      <c r="P974" s="277"/>
      <c r="Q974" s="277"/>
      <c r="R974" s="277"/>
      <c r="S974" s="277"/>
      <c r="T974" s="278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9" t="s">
        <v>158</v>
      </c>
      <c r="AU974" s="279" t="s">
        <v>91</v>
      </c>
      <c r="AV974" s="15" t="s">
        <v>153</v>
      </c>
      <c r="AW974" s="15" t="s">
        <v>39</v>
      </c>
      <c r="AX974" s="15" t="s">
        <v>87</v>
      </c>
      <c r="AY974" s="279" t="s">
        <v>145</v>
      </c>
    </row>
    <row r="975" s="2" customFormat="1" ht="24.15" customHeight="1">
      <c r="A975" s="40"/>
      <c r="B975" s="41"/>
      <c r="C975" s="228" t="s">
        <v>996</v>
      </c>
      <c r="D975" s="228" t="s">
        <v>148</v>
      </c>
      <c r="E975" s="229" t="s">
        <v>997</v>
      </c>
      <c r="F975" s="230" t="s">
        <v>998</v>
      </c>
      <c r="G975" s="231" t="s">
        <v>265</v>
      </c>
      <c r="H975" s="232">
        <v>457.56599999999997</v>
      </c>
      <c r="I975" s="233"/>
      <c r="J975" s="234">
        <f>ROUND(I975*H975,2)</f>
        <v>0</v>
      </c>
      <c r="K975" s="230" t="s">
        <v>152</v>
      </c>
      <c r="L975" s="46"/>
      <c r="M975" s="235" t="s">
        <v>1</v>
      </c>
      <c r="N975" s="236" t="s">
        <v>48</v>
      </c>
      <c r="O975" s="93"/>
      <c r="P975" s="237">
        <f>O975*H975</f>
        <v>0</v>
      </c>
      <c r="Q975" s="237">
        <v>0</v>
      </c>
      <c r="R975" s="237">
        <f>Q975*H975</f>
        <v>0</v>
      </c>
      <c r="S975" s="237">
        <v>0</v>
      </c>
      <c r="T975" s="238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39" t="s">
        <v>153</v>
      </c>
      <c r="AT975" s="239" t="s">
        <v>148</v>
      </c>
      <c r="AU975" s="239" t="s">
        <v>91</v>
      </c>
      <c r="AY975" s="18" t="s">
        <v>145</v>
      </c>
      <c r="BE975" s="240">
        <f>IF(N975="základní",J975,0)</f>
        <v>0</v>
      </c>
      <c r="BF975" s="240">
        <f>IF(N975="snížená",J975,0)</f>
        <v>0</v>
      </c>
      <c r="BG975" s="240">
        <f>IF(N975="zákl. přenesená",J975,0)</f>
        <v>0</v>
      </c>
      <c r="BH975" s="240">
        <f>IF(N975="sníž. přenesená",J975,0)</f>
        <v>0</v>
      </c>
      <c r="BI975" s="240">
        <f>IF(N975="nulová",J975,0)</f>
        <v>0</v>
      </c>
      <c r="BJ975" s="18" t="s">
        <v>87</v>
      </c>
      <c r="BK975" s="240">
        <f>ROUND(I975*H975,2)</f>
        <v>0</v>
      </c>
      <c r="BL975" s="18" t="s">
        <v>153</v>
      </c>
      <c r="BM975" s="239" t="s">
        <v>999</v>
      </c>
    </row>
    <row r="976" s="2" customFormat="1">
      <c r="A976" s="40"/>
      <c r="B976" s="41"/>
      <c r="C976" s="42"/>
      <c r="D976" s="241" t="s">
        <v>154</v>
      </c>
      <c r="E976" s="42"/>
      <c r="F976" s="242" t="s">
        <v>1000</v>
      </c>
      <c r="G976" s="42"/>
      <c r="H976" s="42"/>
      <c r="I976" s="243"/>
      <c r="J976" s="42"/>
      <c r="K976" s="42"/>
      <c r="L976" s="46"/>
      <c r="M976" s="244"/>
      <c r="N976" s="245"/>
      <c r="O976" s="93"/>
      <c r="P976" s="93"/>
      <c r="Q976" s="93"/>
      <c r="R976" s="93"/>
      <c r="S976" s="93"/>
      <c r="T976" s="94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T976" s="18" t="s">
        <v>154</v>
      </c>
      <c r="AU976" s="18" t="s">
        <v>91</v>
      </c>
    </row>
    <row r="977" s="2" customFormat="1">
      <c r="A977" s="40"/>
      <c r="B977" s="41"/>
      <c r="C977" s="42"/>
      <c r="D977" s="246" t="s">
        <v>156</v>
      </c>
      <c r="E977" s="42"/>
      <c r="F977" s="247" t="s">
        <v>1001</v>
      </c>
      <c r="G977" s="42"/>
      <c r="H977" s="42"/>
      <c r="I977" s="243"/>
      <c r="J977" s="42"/>
      <c r="K977" s="42"/>
      <c r="L977" s="46"/>
      <c r="M977" s="244"/>
      <c r="N977" s="245"/>
      <c r="O977" s="93"/>
      <c r="P977" s="93"/>
      <c r="Q977" s="93"/>
      <c r="R977" s="93"/>
      <c r="S977" s="93"/>
      <c r="T977" s="94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T977" s="18" t="s">
        <v>156</v>
      </c>
      <c r="AU977" s="18" t="s">
        <v>91</v>
      </c>
    </row>
    <row r="978" s="13" customFormat="1">
      <c r="A978" s="13"/>
      <c r="B978" s="248"/>
      <c r="C978" s="249"/>
      <c r="D978" s="241" t="s">
        <v>158</v>
      </c>
      <c r="E978" s="250" t="s">
        <v>1</v>
      </c>
      <c r="F978" s="251" t="s">
        <v>989</v>
      </c>
      <c r="G978" s="249"/>
      <c r="H978" s="250" t="s">
        <v>1</v>
      </c>
      <c r="I978" s="252"/>
      <c r="J978" s="249"/>
      <c r="K978" s="249"/>
      <c r="L978" s="253"/>
      <c r="M978" s="254"/>
      <c r="N978" s="255"/>
      <c r="O978" s="255"/>
      <c r="P978" s="255"/>
      <c r="Q978" s="255"/>
      <c r="R978" s="255"/>
      <c r="S978" s="255"/>
      <c r="T978" s="25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7" t="s">
        <v>158</v>
      </c>
      <c r="AU978" s="257" t="s">
        <v>91</v>
      </c>
      <c r="AV978" s="13" t="s">
        <v>87</v>
      </c>
      <c r="AW978" s="13" t="s">
        <v>39</v>
      </c>
      <c r="AX978" s="13" t="s">
        <v>83</v>
      </c>
      <c r="AY978" s="257" t="s">
        <v>145</v>
      </c>
    </row>
    <row r="979" s="13" customFormat="1">
      <c r="A979" s="13"/>
      <c r="B979" s="248"/>
      <c r="C979" s="249"/>
      <c r="D979" s="241" t="s">
        <v>158</v>
      </c>
      <c r="E979" s="250" t="s">
        <v>1</v>
      </c>
      <c r="F979" s="251" t="s">
        <v>1002</v>
      </c>
      <c r="G979" s="249"/>
      <c r="H979" s="250" t="s">
        <v>1</v>
      </c>
      <c r="I979" s="252"/>
      <c r="J979" s="249"/>
      <c r="K979" s="249"/>
      <c r="L979" s="253"/>
      <c r="M979" s="254"/>
      <c r="N979" s="255"/>
      <c r="O979" s="255"/>
      <c r="P979" s="255"/>
      <c r="Q979" s="255"/>
      <c r="R979" s="255"/>
      <c r="S979" s="255"/>
      <c r="T979" s="256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7" t="s">
        <v>158</v>
      </c>
      <c r="AU979" s="257" t="s">
        <v>91</v>
      </c>
      <c r="AV979" s="13" t="s">
        <v>87</v>
      </c>
      <c r="AW979" s="13" t="s">
        <v>39</v>
      </c>
      <c r="AX979" s="13" t="s">
        <v>83</v>
      </c>
      <c r="AY979" s="257" t="s">
        <v>145</v>
      </c>
    </row>
    <row r="980" s="14" customFormat="1">
      <c r="A980" s="14"/>
      <c r="B980" s="258"/>
      <c r="C980" s="259"/>
      <c r="D980" s="241" t="s">
        <v>158</v>
      </c>
      <c r="E980" s="260" t="s">
        <v>1</v>
      </c>
      <c r="F980" s="261" t="s">
        <v>1003</v>
      </c>
      <c r="G980" s="259"/>
      <c r="H980" s="262">
        <v>457.56599999999997</v>
      </c>
      <c r="I980" s="263"/>
      <c r="J980" s="259"/>
      <c r="K980" s="259"/>
      <c r="L980" s="264"/>
      <c r="M980" s="265"/>
      <c r="N980" s="266"/>
      <c r="O980" s="266"/>
      <c r="P980" s="266"/>
      <c r="Q980" s="266"/>
      <c r="R980" s="266"/>
      <c r="S980" s="266"/>
      <c r="T980" s="267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8" t="s">
        <v>158</v>
      </c>
      <c r="AU980" s="268" t="s">
        <v>91</v>
      </c>
      <c r="AV980" s="14" t="s">
        <v>91</v>
      </c>
      <c r="AW980" s="14" t="s">
        <v>39</v>
      </c>
      <c r="AX980" s="14" t="s">
        <v>83</v>
      </c>
      <c r="AY980" s="268" t="s">
        <v>145</v>
      </c>
    </row>
    <row r="981" s="15" customFormat="1">
      <c r="A981" s="15"/>
      <c r="B981" s="269"/>
      <c r="C981" s="270"/>
      <c r="D981" s="241" t="s">
        <v>158</v>
      </c>
      <c r="E981" s="271" t="s">
        <v>1</v>
      </c>
      <c r="F981" s="272" t="s">
        <v>161</v>
      </c>
      <c r="G981" s="270"/>
      <c r="H981" s="273">
        <v>457.56599999999997</v>
      </c>
      <c r="I981" s="274"/>
      <c r="J981" s="270"/>
      <c r="K981" s="270"/>
      <c r="L981" s="275"/>
      <c r="M981" s="276"/>
      <c r="N981" s="277"/>
      <c r="O981" s="277"/>
      <c r="P981" s="277"/>
      <c r="Q981" s="277"/>
      <c r="R981" s="277"/>
      <c r="S981" s="277"/>
      <c r="T981" s="278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79" t="s">
        <v>158</v>
      </c>
      <c r="AU981" s="279" t="s">
        <v>91</v>
      </c>
      <c r="AV981" s="15" t="s">
        <v>153</v>
      </c>
      <c r="AW981" s="15" t="s">
        <v>39</v>
      </c>
      <c r="AX981" s="15" t="s">
        <v>87</v>
      </c>
      <c r="AY981" s="279" t="s">
        <v>145</v>
      </c>
    </row>
    <row r="982" s="2" customFormat="1" ht="24.15" customHeight="1">
      <c r="A982" s="40"/>
      <c r="B982" s="41"/>
      <c r="C982" s="228" t="s">
        <v>612</v>
      </c>
      <c r="D982" s="228" t="s">
        <v>148</v>
      </c>
      <c r="E982" s="229" t="s">
        <v>1004</v>
      </c>
      <c r="F982" s="230" t="s">
        <v>1005</v>
      </c>
      <c r="G982" s="231" t="s">
        <v>207</v>
      </c>
      <c r="H982" s="232">
        <v>79.75</v>
      </c>
      <c r="I982" s="233"/>
      <c r="J982" s="234">
        <f>ROUND(I982*H982,2)</f>
        <v>0</v>
      </c>
      <c r="K982" s="230" t="s">
        <v>1</v>
      </c>
      <c r="L982" s="46"/>
      <c r="M982" s="235" t="s">
        <v>1</v>
      </c>
      <c r="N982" s="236" t="s">
        <v>48</v>
      </c>
      <c r="O982" s="93"/>
      <c r="P982" s="237">
        <f>O982*H982</f>
        <v>0</v>
      </c>
      <c r="Q982" s="237">
        <v>0</v>
      </c>
      <c r="R982" s="237">
        <f>Q982*H982</f>
        <v>0</v>
      </c>
      <c r="S982" s="237">
        <v>0</v>
      </c>
      <c r="T982" s="238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39" t="s">
        <v>153</v>
      </c>
      <c r="AT982" s="239" t="s">
        <v>148</v>
      </c>
      <c r="AU982" s="239" t="s">
        <v>91</v>
      </c>
      <c r="AY982" s="18" t="s">
        <v>145</v>
      </c>
      <c r="BE982" s="240">
        <f>IF(N982="základní",J982,0)</f>
        <v>0</v>
      </c>
      <c r="BF982" s="240">
        <f>IF(N982="snížená",J982,0)</f>
        <v>0</v>
      </c>
      <c r="BG982" s="240">
        <f>IF(N982="zákl. přenesená",J982,0)</f>
        <v>0</v>
      </c>
      <c r="BH982" s="240">
        <f>IF(N982="sníž. přenesená",J982,0)</f>
        <v>0</v>
      </c>
      <c r="BI982" s="240">
        <f>IF(N982="nulová",J982,0)</f>
        <v>0</v>
      </c>
      <c r="BJ982" s="18" t="s">
        <v>87</v>
      </c>
      <c r="BK982" s="240">
        <f>ROUND(I982*H982,2)</f>
        <v>0</v>
      </c>
      <c r="BL982" s="18" t="s">
        <v>153</v>
      </c>
      <c r="BM982" s="239" t="s">
        <v>1006</v>
      </c>
    </row>
    <row r="983" s="2" customFormat="1">
      <c r="A983" s="40"/>
      <c r="B983" s="41"/>
      <c r="C983" s="42"/>
      <c r="D983" s="241" t="s">
        <v>154</v>
      </c>
      <c r="E983" s="42"/>
      <c r="F983" s="242" t="s">
        <v>1005</v>
      </c>
      <c r="G983" s="42"/>
      <c r="H983" s="42"/>
      <c r="I983" s="243"/>
      <c r="J983" s="42"/>
      <c r="K983" s="42"/>
      <c r="L983" s="46"/>
      <c r="M983" s="244"/>
      <c r="N983" s="245"/>
      <c r="O983" s="93"/>
      <c r="P983" s="93"/>
      <c r="Q983" s="93"/>
      <c r="R983" s="93"/>
      <c r="S983" s="93"/>
      <c r="T983" s="94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T983" s="18" t="s">
        <v>154</v>
      </c>
      <c r="AU983" s="18" t="s">
        <v>91</v>
      </c>
    </row>
    <row r="984" s="13" customFormat="1">
      <c r="A984" s="13"/>
      <c r="B984" s="248"/>
      <c r="C984" s="249"/>
      <c r="D984" s="241" t="s">
        <v>158</v>
      </c>
      <c r="E984" s="250" t="s">
        <v>1</v>
      </c>
      <c r="F984" s="251" t="s">
        <v>1007</v>
      </c>
      <c r="G984" s="249"/>
      <c r="H984" s="250" t="s">
        <v>1</v>
      </c>
      <c r="I984" s="252"/>
      <c r="J984" s="249"/>
      <c r="K984" s="249"/>
      <c r="L984" s="253"/>
      <c r="M984" s="254"/>
      <c r="N984" s="255"/>
      <c r="O984" s="255"/>
      <c r="P984" s="255"/>
      <c r="Q984" s="255"/>
      <c r="R984" s="255"/>
      <c r="S984" s="255"/>
      <c r="T984" s="25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7" t="s">
        <v>158</v>
      </c>
      <c r="AU984" s="257" t="s">
        <v>91</v>
      </c>
      <c r="AV984" s="13" t="s">
        <v>87</v>
      </c>
      <c r="AW984" s="13" t="s">
        <v>39</v>
      </c>
      <c r="AX984" s="13" t="s">
        <v>83</v>
      </c>
      <c r="AY984" s="257" t="s">
        <v>145</v>
      </c>
    </row>
    <row r="985" s="14" customFormat="1">
      <c r="A985" s="14"/>
      <c r="B985" s="258"/>
      <c r="C985" s="259"/>
      <c r="D985" s="241" t="s">
        <v>158</v>
      </c>
      <c r="E985" s="260" t="s">
        <v>1</v>
      </c>
      <c r="F985" s="261" t="s">
        <v>1008</v>
      </c>
      <c r="G985" s="259"/>
      <c r="H985" s="262">
        <v>79.75</v>
      </c>
      <c r="I985" s="263"/>
      <c r="J985" s="259"/>
      <c r="K985" s="259"/>
      <c r="L985" s="264"/>
      <c r="M985" s="265"/>
      <c r="N985" s="266"/>
      <c r="O985" s="266"/>
      <c r="P985" s="266"/>
      <c r="Q985" s="266"/>
      <c r="R985" s="266"/>
      <c r="S985" s="266"/>
      <c r="T985" s="267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8" t="s">
        <v>158</v>
      </c>
      <c r="AU985" s="268" t="s">
        <v>91</v>
      </c>
      <c r="AV985" s="14" t="s">
        <v>91</v>
      </c>
      <c r="AW985" s="14" t="s">
        <v>39</v>
      </c>
      <c r="AX985" s="14" t="s">
        <v>83</v>
      </c>
      <c r="AY985" s="268" t="s">
        <v>145</v>
      </c>
    </row>
    <row r="986" s="15" customFormat="1">
      <c r="A986" s="15"/>
      <c r="B986" s="269"/>
      <c r="C986" s="270"/>
      <c r="D986" s="241" t="s">
        <v>158</v>
      </c>
      <c r="E986" s="271" t="s">
        <v>1</v>
      </c>
      <c r="F986" s="272" t="s">
        <v>161</v>
      </c>
      <c r="G986" s="270"/>
      <c r="H986" s="273">
        <v>79.75</v>
      </c>
      <c r="I986" s="274"/>
      <c r="J986" s="270"/>
      <c r="K986" s="270"/>
      <c r="L986" s="275"/>
      <c r="M986" s="276"/>
      <c r="N986" s="277"/>
      <c r="O986" s="277"/>
      <c r="P986" s="277"/>
      <c r="Q986" s="277"/>
      <c r="R986" s="277"/>
      <c r="S986" s="277"/>
      <c r="T986" s="278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79" t="s">
        <v>158</v>
      </c>
      <c r="AU986" s="279" t="s">
        <v>91</v>
      </c>
      <c r="AV986" s="15" t="s">
        <v>153</v>
      </c>
      <c r="AW986" s="15" t="s">
        <v>39</v>
      </c>
      <c r="AX986" s="15" t="s">
        <v>87</v>
      </c>
      <c r="AY986" s="279" t="s">
        <v>145</v>
      </c>
    </row>
    <row r="987" s="12" customFormat="1" ht="22.8" customHeight="1">
      <c r="A987" s="12"/>
      <c r="B987" s="212"/>
      <c r="C987" s="213"/>
      <c r="D987" s="214" t="s">
        <v>82</v>
      </c>
      <c r="E987" s="226" t="s">
        <v>517</v>
      </c>
      <c r="F987" s="226" t="s">
        <v>1009</v>
      </c>
      <c r="G987" s="213"/>
      <c r="H987" s="213"/>
      <c r="I987" s="216"/>
      <c r="J987" s="227">
        <f>BK987</f>
        <v>0</v>
      </c>
      <c r="K987" s="213"/>
      <c r="L987" s="218"/>
      <c r="M987" s="219"/>
      <c r="N987" s="220"/>
      <c r="O987" s="220"/>
      <c r="P987" s="221">
        <f>SUM(P988:P1043)</f>
        <v>0</v>
      </c>
      <c r="Q987" s="220"/>
      <c r="R987" s="221">
        <f>SUM(R988:R1043)</f>
        <v>0.4052943</v>
      </c>
      <c r="S987" s="220"/>
      <c r="T987" s="222">
        <f>SUM(T988:T1043)</f>
        <v>19.9284</v>
      </c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R987" s="223" t="s">
        <v>87</v>
      </c>
      <c r="AT987" s="224" t="s">
        <v>82</v>
      </c>
      <c r="AU987" s="224" t="s">
        <v>87</v>
      </c>
      <c r="AY987" s="223" t="s">
        <v>145</v>
      </c>
      <c r="BK987" s="225">
        <f>SUM(BK988:BK1043)</f>
        <v>0</v>
      </c>
    </row>
    <row r="988" s="2" customFormat="1" ht="16.5" customHeight="1">
      <c r="A988" s="40"/>
      <c r="B988" s="41"/>
      <c r="C988" s="228" t="s">
        <v>1010</v>
      </c>
      <c r="D988" s="228" t="s">
        <v>148</v>
      </c>
      <c r="E988" s="229" t="s">
        <v>1011</v>
      </c>
      <c r="F988" s="230" t="s">
        <v>1012</v>
      </c>
      <c r="G988" s="231" t="s">
        <v>265</v>
      </c>
      <c r="H988" s="232">
        <v>3.3300000000000001</v>
      </c>
      <c r="I988" s="233"/>
      <c r="J988" s="234">
        <f>ROUND(I988*H988,2)</f>
        <v>0</v>
      </c>
      <c r="K988" s="230" t="s">
        <v>152</v>
      </c>
      <c r="L988" s="46"/>
      <c r="M988" s="235" t="s">
        <v>1</v>
      </c>
      <c r="N988" s="236" t="s">
        <v>48</v>
      </c>
      <c r="O988" s="93"/>
      <c r="P988" s="237">
        <f>O988*H988</f>
        <v>0</v>
      </c>
      <c r="Q988" s="237">
        <v>0.12171</v>
      </c>
      <c r="R988" s="237">
        <f>Q988*H988</f>
        <v>0.4052943</v>
      </c>
      <c r="S988" s="237">
        <v>2.3999999999999999</v>
      </c>
      <c r="T988" s="238">
        <f>S988*H988</f>
        <v>7.992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39" t="s">
        <v>153</v>
      </c>
      <c r="AT988" s="239" t="s">
        <v>148</v>
      </c>
      <c r="AU988" s="239" t="s">
        <v>91</v>
      </c>
      <c r="AY988" s="18" t="s">
        <v>145</v>
      </c>
      <c r="BE988" s="240">
        <f>IF(N988="základní",J988,0)</f>
        <v>0</v>
      </c>
      <c r="BF988" s="240">
        <f>IF(N988="snížená",J988,0)</f>
        <v>0</v>
      </c>
      <c r="BG988" s="240">
        <f>IF(N988="zákl. přenesená",J988,0)</f>
        <v>0</v>
      </c>
      <c r="BH988" s="240">
        <f>IF(N988="sníž. přenesená",J988,0)</f>
        <v>0</v>
      </c>
      <c r="BI988" s="240">
        <f>IF(N988="nulová",J988,0)</f>
        <v>0</v>
      </c>
      <c r="BJ988" s="18" t="s">
        <v>87</v>
      </c>
      <c r="BK988" s="240">
        <f>ROUND(I988*H988,2)</f>
        <v>0</v>
      </c>
      <c r="BL988" s="18" t="s">
        <v>153</v>
      </c>
      <c r="BM988" s="239" t="s">
        <v>1013</v>
      </c>
    </row>
    <row r="989" s="2" customFormat="1">
      <c r="A989" s="40"/>
      <c r="B989" s="41"/>
      <c r="C989" s="42"/>
      <c r="D989" s="241" t="s">
        <v>154</v>
      </c>
      <c r="E989" s="42"/>
      <c r="F989" s="242" t="s">
        <v>1014</v>
      </c>
      <c r="G989" s="42"/>
      <c r="H989" s="42"/>
      <c r="I989" s="243"/>
      <c r="J989" s="42"/>
      <c r="K989" s="42"/>
      <c r="L989" s="46"/>
      <c r="M989" s="244"/>
      <c r="N989" s="245"/>
      <c r="O989" s="93"/>
      <c r="P989" s="93"/>
      <c r="Q989" s="93"/>
      <c r="R989" s="93"/>
      <c r="S989" s="93"/>
      <c r="T989" s="94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8" t="s">
        <v>154</v>
      </c>
      <c r="AU989" s="18" t="s">
        <v>91</v>
      </c>
    </row>
    <row r="990" s="2" customFormat="1">
      <c r="A990" s="40"/>
      <c r="B990" s="41"/>
      <c r="C990" s="42"/>
      <c r="D990" s="246" t="s">
        <v>156</v>
      </c>
      <c r="E990" s="42"/>
      <c r="F990" s="247" t="s">
        <v>1015</v>
      </c>
      <c r="G990" s="42"/>
      <c r="H990" s="42"/>
      <c r="I990" s="243"/>
      <c r="J990" s="42"/>
      <c r="K990" s="42"/>
      <c r="L990" s="46"/>
      <c r="M990" s="244"/>
      <c r="N990" s="245"/>
      <c r="O990" s="93"/>
      <c r="P990" s="93"/>
      <c r="Q990" s="93"/>
      <c r="R990" s="93"/>
      <c r="S990" s="93"/>
      <c r="T990" s="94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T990" s="18" t="s">
        <v>156</v>
      </c>
      <c r="AU990" s="18" t="s">
        <v>91</v>
      </c>
    </row>
    <row r="991" s="13" customFormat="1">
      <c r="A991" s="13"/>
      <c r="B991" s="248"/>
      <c r="C991" s="249"/>
      <c r="D991" s="241" t="s">
        <v>158</v>
      </c>
      <c r="E991" s="250" t="s">
        <v>1</v>
      </c>
      <c r="F991" s="251" t="s">
        <v>1016</v>
      </c>
      <c r="G991" s="249"/>
      <c r="H991" s="250" t="s">
        <v>1</v>
      </c>
      <c r="I991" s="252"/>
      <c r="J991" s="249"/>
      <c r="K991" s="249"/>
      <c r="L991" s="253"/>
      <c r="M991" s="254"/>
      <c r="N991" s="255"/>
      <c r="O991" s="255"/>
      <c r="P991" s="255"/>
      <c r="Q991" s="255"/>
      <c r="R991" s="255"/>
      <c r="S991" s="255"/>
      <c r="T991" s="256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7" t="s">
        <v>158</v>
      </c>
      <c r="AU991" s="257" t="s">
        <v>91</v>
      </c>
      <c r="AV991" s="13" t="s">
        <v>87</v>
      </c>
      <c r="AW991" s="13" t="s">
        <v>39</v>
      </c>
      <c r="AX991" s="13" t="s">
        <v>83</v>
      </c>
      <c r="AY991" s="257" t="s">
        <v>145</v>
      </c>
    </row>
    <row r="992" s="14" customFormat="1">
      <c r="A992" s="14"/>
      <c r="B992" s="258"/>
      <c r="C992" s="259"/>
      <c r="D992" s="241" t="s">
        <v>158</v>
      </c>
      <c r="E992" s="260" t="s">
        <v>1</v>
      </c>
      <c r="F992" s="261" t="s">
        <v>1017</v>
      </c>
      <c r="G992" s="259"/>
      <c r="H992" s="262">
        <v>3.3300000000000001</v>
      </c>
      <c r="I992" s="263"/>
      <c r="J992" s="259"/>
      <c r="K992" s="259"/>
      <c r="L992" s="264"/>
      <c r="M992" s="265"/>
      <c r="N992" s="266"/>
      <c r="O992" s="266"/>
      <c r="P992" s="266"/>
      <c r="Q992" s="266"/>
      <c r="R992" s="266"/>
      <c r="S992" s="266"/>
      <c r="T992" s="267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68" t="s">
        <v>158</v>
      </c>
      <c r="AU992" s="268" t="s">
        <v>91</v>
      </c>
      <c r="AV992" s="14" t="s">
        <v>91</v>
      </c>
      <c r="AW992" s="14" t="s">
        <v>39</v>
      </c>
      <c r="AX992" s="14" t="s">
        <v>83</v>
      </c>
      <c r="AY992" s="268" t="s">
        <v>145</v>
      </c>
    </row>
    <row r="993" s="15" customFormat="1">
      <c r="A993" s="15"/>
      <c r="B993" s="269"/>
      <c r="C993" s="270"/>
      <c r="D993" s="241" t="s">
        <v>158</v>
      </c>
      <c r="E993" s="271" t="s">
        <v>1</v>
      </c>
      <c r="F993" s="272" t="s">
        <v>161</v>
      </c>
      <c r="G993" s="270"/>
      <c r="H993" s="273">
        <v>3.3300000000000001</v>
      </c>
      <c r="I993" s="274"/>
      <c r="J993" s="270"/>
      <c r="K993" s="270"/>
      <c r="L993" s="275"/>
      <c r="M993" s="276"/>
      <c r="N993" s="277"/>
      <c r="O993" s="277"/>
      <c r="P993" s="277"/>
      <c r="Q993" s="277"/>
      <c r="R993" s="277"/>
      <c r="S993" s="277"/>
      <c r="T993" s="278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9" t="s">
        <v>158</v>
      </c>
      <c r="AU993" s="279" t="s">
        <v>91</v>
      </c>
      <c r="AV993" s="15" t="s">
        <v>153</v>
      </c>
      <c r="AW993" s="15" t="s">
        <v>39</v>
      </c>
      <c r="AX993" s="15" t="s">
        <v>87</v>
      </c>
      <c r="AY993" s="279" t="s">
        <v>145</v>
      </c>
    </row>
    <row r="994" s="2" customFormat="1" ht="24.15" customHeight="1">
      <c r="A994" s="40"/>
      <c r="B994" s="41"/>
      <c r="C994" s="228" t="s">
        <v>619</v>
      </c>
      <c r="D994" s="228" t="s">
        <v>148</v>
      </c>
      <c r="E994" s="229" t="s">
        <v>1018</v>
      </c>
      <c r="F994" s="230" t="s">
        <v>1019</v>
      </c>
      <c r="G994" s="231" t="s">
        <v>331</v>
      </c>
      <c r="H994" s="232">
        <v>7.992</v>
      </c>
      <c r="I994" s="233"/>
      <c r="J994" s="234">
        <f>ROUND(I994*H994,2)</f>
        <v>0</v>
      </c>
      <c r="K994" s="230" t="s">
        <v>152</v>
      </c>
      <c r="L994" s="46"/>
      <c r="M994" s="235" t="s">
        <v>1</v>
      </c>
      <c r="N994" s="236" t="s">
        <v>48</v>
      </c>
      <c r="O994" s="93"/>
      <c r="P994" s="237">
        <f>O994*H994</f>
        <v>0</v>
      </c>
      <c r="Q994" s="237">
        <v>0</v>
      </c>
      <c r="R994" s="237">
        <f>Q994*H994</f>
        <v>0</v>
      </c>
      <c r="S994" s="237">
        <v>0</v>
      </c>
      <c r="T994" s="238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39" t="s">
        <v>153</v>
      </c>
      <c r="AT994" s="239" t="s">
        <v>148</v>
      </c>
      <c r="AU994" s="239" t="s">
        <v>91</v>
      </c>
      <c r="AY994" s="18" t="s">
        <v>145</v>
      </c>
      <c r="BE994" s="240">
        <f>IF(N994="základní",J994,0)</f>
        <v>0</v>
      </c>
      <c r="BF994" s="240">
        <f>IF(N994="snížená",J994,0)</f>
        <v>0</v>
      </c>
      <c r="BG994" s="240">
        <f>IF(N994="zákl. přenesená",J994,0)</f>
        <v>0</v>
      </c>
      <c r="BH994" s="240">
        <f>IF(N994="sníž. přenesená",J994,0)</f>
        <v>0</v>
      </c>
      <c r="BI994" s="240">
        <f>IF(N994="nulová",J994,0)</f>
        <v>0</v>
      </c>
      <c r="BJ994" s="18" t="s">
        <v>87</v>
      </c>
      <c r="BK994" s="240">
        <f>ROUND(I994*H994,2)</f>
        <v>0</v>
      </c>
      <c r="BL994" s="18" t="s">
        <v>153</v>
      </c>
      <c r="BM994" s="239" t="s">
        <v>1020</v>
      </c>
    </row>
    <row r="995" s="2" customFormat="1">
      <c r="A995" s="40"/>
      <c r="B995" s="41"/>
      <c r="C995" s="42"/>
      <c r="D995" s="241" t="s">
        <v>154</v>
      </c>
      <c r="E995" s="42"/>
      <c r="F995" s="242" t="s">
        <v>1021</v>
      </c>
      <c r="G995" s="42"/>
      <c r="H995" s="42"/>
      <c r="I995" s="243"/>
      <c r="J995" s="42"/>
      <c r="K995" s="42"/>
      <c r="L995" s="46"/>
      <c r="M995" s="244"/>
      <c r="N995" s="245"/>
      <c r="O995" s="93"/>
      <c r="P995" s="93"/>
      <c r="Q995" s="93"/>
      <c r="R995" s="93"/>
      <c r="S995" s="93"/>
      <c r="T995" s="94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T995" s="18" t="s">
        <v>154</v>
      </c>
      <c r="AU995" s="18" t="s">
        <v>91</v>
      </c>
    </row>
    <row r="996" s="2" customFormat="1">
      <c r="A996" s="40"/>
      <c r="B996" s="41"/>
      <c r="C996" s="42"/>
      <c r="D996" s="246" t="s">
        <v>156</v>
      </c>
      <c r="E996" s="42"/>
      <c r="F996" s="247" t="s">
        <v>1022</v>
      </c>
      <c r="G996" s="42"/>
      <c r="H996" s="42"/>
      <c r="I996" s="243"/>
      <c r="J996" s="42"/>
      <c r="K996" s="42"/>
      <c r="L996" s="46"/>
      <c r="M996" s="244"/>
      <c r="N996" s="245"/>
      <c r="O996" s="93"/>
      <c r="P996" s="93"/>
      <c r="Q996" s="93"/>
      <c r="R996" s="93"/>
      <c r="S996" s="93"/>
      <c r="T996" s="94"/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T996" s="18" t="s">
        <v>156</v>
      </c>
      <c r="AU996" s="18" t="s">
        <v>91</v>
      </c>
    </row>
    <row r="997" s="13" customFormat="1">
      <c r="A997" s="13"/>
      <c r="B997" s="248"/>
      <c r="C997" s="249"/>
      <c r="D997" s="241" t="s">
        <v>158</v>
      </c>
      <c r="E997" s="250" t="s">
        <v>1</v>
      </c>
      <c r="F997" s="251" t="s">
        <v>1016</v>
      </c>
      <c r="G997" s="249"/>
      <c r="H997" s="250" t="s">
        <v>1</v>
      </c>
      <c r="I997" s="252"/>
      <c r="J997" s="249"/>
      <c r="K997" s="249"/>
      <c r="L997" s="253"/>
      <c r="M997" s="254"/>
      <c r="N997" s="255"/>
      <c r="O997" s="255"/>
      <c r="P997" s="255"/>
      <c r="Q997" s="255"/>
      <c r="R997" s="255"/>
      <c r="S997" s="255"/>
      <c r="T997" s="25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7" t="s">
        <v>158</v>
      </c>
      <c r="AU997" s="257" t="s">
        <v>91</v>
      </c>
      <c r="AV997" s="13" t="s">
        <v>87</v>
      </c>
      <c r="AW997" s="13" t="s">
        <v>39</v>
      </c>
      <c r="AX997" s="13" t="s">
        <v>83</v>
      </c>
      <c r="AY997" s="257" t="s">
        <v>145</v>
      </c>
    </row>
    <row r="998" s="14" customFormat="1">
      <c r="A998" s="14"/>
      <c r="B998" s="258"/>
      <c r="C998" s="259"/>
      <c r="D998" s="241" t="s">
        <v>158</v>
      </c>
      <c r="E998" s="260" t="s">
        <v>1</v>
      </c>
      <c r="F998" s="261" t="s">
        <v>1023</v>
      </c>
      <c r="G998" s="259"/>
      <c r="H998" s="262">
        <v>7.992</v>
      </c>
      <c r="I998" s="263"/>
      <c r="J998" s="259"/>
      <c r="K998" s="259"/>
      <c r="L998" s="264"/>
      <c r="M998" s="265"/>
      <c r="N998" s="266"/>
      <c r="O998" s="266"/>
      <c r="P998" s="266"/>
      <c r="Q998" s="266"/>
      <c r="R998" s="266"/>
      <c r="S998" s="266"/>
      <c r="T998" s="267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8" t="s">
        <v>158</v>
      </c>
      <c r="AU998" s="268" t="s">
        <v>91</v>
      </c>
      <c r="AV998" s="14" t="s">
        <v>91</v>
      </c>
      <c r="AW998" s="14" t="s">
        <v>39</v>
      </c>
      <c r="AX998" s="14" t="s">
        <v>83</v>
      </c>
      <c r="AY998" s="268" t="s">
        <v>145</v>
      </c>
    </row>
    <row r="999" s="15" customFormat="1">
      <c r="A999" s="15"/>
      <c r="B999" s="269"/>
      <c r="C999" s="270"/>
      <c r="D999" s="241" t="s">
        <v>158</v>
      </c>
      <c r="E999" s="271" t="s">
        <v>1</v>
      </c>
      <c r="F999" s="272" t="s">
        <v>161</v>
      </c>
      <c r="G999" s="270"/>
      <c r="H999" s="273">
        <v>7.992</v>
      </c>
      <c r="I999" s="274"/>
      <c r="J999" s="270"/>
      <c r="K999" s="270"/>
      <c r="L999" s="275"/>
      <c r="M999" s="276"/>
      <c r="N999" s="277"/>
      <c r="O999" s="277"/>
      <c r="P999" s="277"/>
      <c r="Q999" s="277"/>
      <c r="R999" s="277"/>
      <c r="S999" s="277"/>
      <c r="T999" s="278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79" t="s">
        <v>158</v>
      </c>
      <c r="AU999" s="279" t="s">
        <v>91</v>
      </c>
      <c r="AV999" s="15" t="s">
        <v>153</v>
      </c>
      <c r="AW999" s="15" t="s">
        <v>39</v>
      </c>
      <c r="AX999" s="15" t="s">
        <v>87</v>
      </c>
      <c r="AY999" s="279" t="s">
        <v>145</v>
      </c>
    </row>
    <row r="1000" s="2" customFormat="1" ht="21.75" customHeight="1">
      <c r="A1000" s="40"/>
      <c r="B1000" s="41"/>
      <c r="C1000" s="228" t="s">
        <v>1024</v>
      </c>
      <c r="D1000" s="228" t="s">
        <v>148</v>
      </c>
      <c r="E1000" s="229" t="s">
        <v>1025</v>
      </c>
      <c r="F1000" s="230" t="s">
        <v>1026</v>
      </c>
      <c r="G1000" s="231" t="s">
        <v>331</v>
      </c>
      <c r="H1000" s="232">
        <v>7.992</v>
      </c>
      <c r="I1000" s="233"/>
      <c r="J1000" s="234">
        <f>ROUND(I1000*H1000,2)</f>
        <v>0</v>
      </c>
      <c r="K1000" s="230" t="s">
        <v>152</v>
      </c>
      <c r="L1000" s="46"/>
      <c r="M1000" s="235" t="s">
        <v>1</v>
      </c>
      <c r="N1000" s="236" t="s">
        <v>48</v>
      </c>
      <c r="O1000" s="93"/>
      <c r="P1000" s="237">
        <f>O1000*H1000</f>
        <v>0</v>
      </c>
      <c r="Q1000" s="237">
        <v>0</v>
      </c>
      <c r="R1000" s="237">
        <f>Q1000*H1000</f>
        <v>0</v>
      </c>
      <c r="S1000" s="237">
        <v>0</v>
      </c>
      <c r="T1000" s="238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39" t="s">
        <v>153</v>
      </c>
      <c r="AT1000" s="239" t="s">
        <v>148</v>
      </c>
      <c r="AU1000" s="239" t="s">
        <v>91</v>
      </c>
      <c r="AY1000" s="18" t="s">
        <v>145</v>
      </c>
      <c r="BE1000" s="240">
        <f>IF(N1000="základní",J1000,0)</f>
        <v>0</v>
      </c>
      <c r="BF1000" s="240">
        <f>IF(N1000="snížená",J1000,0)</f>
        <v>0</v>
      </c>
      <c r="BG1000" s="240">
        <f>IF(N1000="zákl. přenesená",J1000,0)</f>
        <v>0</v>
      </c>
      <c r="BH1000" s="240">
        <f>IF(N1000="sníž. přenesená",J1000,0)</f>
        <v>0</v>
      </c>
      <c r="BI1000" s="240">
        <f>IF(N1000="nulová",J1000,0)</f>
        <v>0</v>
      </c>
      <c r="BJ1000" s="18" t="s">
        <v>87</v>
      </c>
      <c r="BK1000" s="240">
        <f>ROUND(I1000*H1000,2)</f>
        <v>0</v>
      </c>
      <c r="BL1000" s="18" t="s">
        <v>153</v>
      </c>
      <c r="BM1000" s="239" t="s">
        <v>1027</v>
      </c>
    </row>
    <row r="1001" s="2" customFormat="1">
      <c r="A1001" s="40"/>
      <c r="B1001" s="41"/>
      <c r="C1001" s="42"/>
      <c r="D1001" s="241" t="s">
        <v>154</v>
      </c>
      <c r="E1001" s="42"/>
      <c r="F1001" s="242" t="s">
        <v>1028</v>
      </c>
      <c r="G1001" s="42"/>
      <c r="H1001" s="42"/>
      <c r="I1001" s="243"/>
      <c r="J1001" s="42"/>
      <c r="K1001" s="42"/>
      <c r="L1001" s="46"/>
      <c r="M1001" s="244"/>
      <c r="N1001" s="245"/>
      <c r="O1001" s="93"/>
      <c r="P1001" s="93"/>
      <c r="Q1001" s="93"/>
      <c r="R1001" s="93"/>
      <c r="S1001" s="93"/>
      <c r="T1001" s="94"/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T1001" s="18" t="s">
        <v>154</v>
      </c>
      <c r="AU1001" s="18" t="s">
        <v>91</v>
      </c>
    </row>
    <row r="1002" s="2" customFormat="1">
      <c r="A1002" s="40"/>
      <c r="B1002" s="41"/>
      <c r="C1002" s="42"/>
      <c r="D1002" s="246" t="s">
        <v>156</v>
      </c>
      <c r="E1002" s="42"/>
      <c r="F1002" s="247" t="s">
        <v>1029</v>
      </c>
      <c r="G1002" s="42"/>
      <c r="H1002" s="42"/>
      <c r="I1002" s="243"/>
      <c r="J1002" s="42"/>
      <c r="K1002" s="42"/>
      <c r="L1002" s="46"/>
      <c r="M1002" s="244"/>
      <c r="N1002" s="245"/>
      <c r="O1002" s="93"/>
      <c r="P1002" s="93"/>
      <c r="Q1002" s="93"/>
      <c r="R1002" s="93"/>
      <c r="S1002" s="93"/>
      <c r="T1002" s="94"/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T1002" s="18" t="s">
        <v>156</v>
      </c>
      <c r="AU1002" s="18" t="s">
        <v>91</v>
      </c>
    </row>
    <row r="1003" s="13" customFormat="1">
      <c r="A1003" s="13"/>
      <c r="B1003" s="248"/>
      <c r="C1003" s="249"/>
      <c r="D1003" s="241" t="s">
        <v>158</v>
      </c>
      <c r="E1003" s="250" t="s">
        <v>1</v>
      </c>
      <c r="F1003" s="251" t="s">
        <v>1016</v>
      </c>
      <c r="G1003" s="249"/>
      <c r="H1003" s="250" t="s">
        <v>1</v>
      </c>
      <c r="I1003" s="252"/>
      <c r="J1003" s="249"/>
      <c r="K1003" s="249"/>
      <c r="L1003" s="253"/>
      <c r="M1003" s="254"/>
      <c r="N1003" s="255"/>
      <c r="O1003" s="255"/>
      <c r="P1003" s="255"/>
      <c r="Q1003" s="255"/>
      <c r="R1003" s="255"/>
      <c r="S1003" s="255"/>
      <c r="T1003" s="256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57" t="s">
        <v>158</v>
      </c>
      <c r="AU1003" s="257" t="s">
        <v>91</v>
      </c>
      <c r="AV1003" s="13" t="s">
        <v>87</v>
      </c>
      <c r="AW1003" s="13" t="s">
        <v>39</v>
      </c>
      <c r="AX1003" s="13" t="s">
        <v>83</v>
      </c>
      <c r="AY1003" s="257" t="s">
        <v>145</v>
      </c>
    </row>
    <row r="1004" s="14" customFormat="1">
      <c r="A1004" s="14"/>
      <c r="B1004" s="258"/>
      <c r="C1004" s="259"/>
      <c r="D1004" s="241" t="s">
        <v>158</v>
      </c>
      <c r="E1004" s="260" t="s">
        <v>1</v>
      </c>
      <c r="F1004" s="261" t="s">
        <v>1023</v>
      </c>
      <c r="G1004" s="259"/>
      <c r="H1004" s="262">
        <v>7.992</v>
      </c>
      <c r="I1004" s="263"/>
      <c r="J1004" s="259"/>
      <c r="K1004" s="259"/>
      <c r="L1004" s="264"/>
      <c r="M1004" s="265"/>
      <c r="N1004" s="266"/>
      <c r="O1004" s="266"/>
      <c r="P1004" s="266"/>
      <c r="Q1004" s="266"/>
      <c r="R1004" s="266"/>
      <c r="S1004" s="266"/>
      <c r="T1004" s="267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68" t="s">
        <v>158</v>
      </c>
      <c r="AU1004" s="268" t="s">
        <v>91</v>
      </c>
      <c r="AV1004" s="14" t="s">
        <v>91</v>
      </c>
      <c r="AW1004" s="14" t="s">
        <v>39</v>
      </c>
      <c r="AX1004" s="14" t="s">
        <v>83</v>
      </c>
      <c r="AY1004" s="268" t="s">
        <v>145</v>
      </c>
    </row>
    <row r="1005" s="15" customFormat="1">
      <c r="A1005" s="15"/>
      <c r="B1005" s="269"/>
      <c r="C1005" s="270"/>
      <c r="D1005" s="241" t="s">
        <v>158</v>
      </c>
      <c r="E1005" s="271" t="s">
        <v>1</v>
      </c>
      <c r="F1005" s="272" t="s">
        <v>161</v>
      </c>
      <c r="G1005" s="270"/>
      <c r="H1005" s="273">
        <v>7.992</v>
      </c>
      <c r="I1005" s="274"/>
      <c r="J1005" s="270"/>
      <c r="K1005" s="270"/>
      <c r="L1005" s="275"/>
      <c r="M1005" s="276"/>
      <c r="N1005" s="277"/>
      <c r="O1005" s="277"/>
      <c r="P1005" s="277"/>
      <c r="Q1005" s="277"/>
      <c r="R1005" s="277"/>
      <c r="S1005" s="277"/>
      <c r="T1005" s="278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79" t="s">
        <v>158</v>
      </c>
      <c r="AU1005" s="279" t="s">
        <v>91</v>
      </c>
      <c r="AV1005" s="15" t="s">
        <v>153</v>
      </c>
      <c r="AW1005" s="15" t="s">
        <v>39</v>
      </c>
      <c r="AX1005" s="15" t="s">
        <v>87</v>
      </c>
      <c r="AY1005" s="279" t="s">
        <v>145</v>
      </c>
    </row>
    <row r="1006" s="2" customFormat="1" ht="24.15" customHeight="1">
      <c r="A1006" s="40"/>
      <c r="B1006" s="41"/>
      <c r="C1006" s="228" t="s">
        <v>627</v>
      </c>
      <c r="D1006" s="228" t="s">
        <v>148</v>
      </c>
      <c r="E1006" s="229" t="s">
        <v>1030</v>
      </c>
      <c r="F1006" s="230" t="s">
        <v>1031</v>
      </c>
      <c r="G1006" s="231" t="s">
        <v>331</v>
      </c>
      <c r="H1006" s="232">
        <v>151.84800000000001</v>
      </c>
      <c r="I1006" s="233"/>
      <c r="J1006" s="234">
        <f>ROUND(I1006*H1006,2)</f>
        <v>0</v>
      </c>
      <c r="K1006" s="230" t="s">
        <v>152</v>
      </c>
      <c r="L1006" s="46"/>
      <c r="M1006" s="235" t="s">
        <v>1</v>
      </c>
      <c r="N1006" s="236" t="s">
        <v>48</v>
      </c>
      <c r="O1006" s="93"/>
      <c r="P1006" s="237">
        <f>O1006*H1006</f>
        <v>0</v>
      </c>
      <c r="Q1006" s="237">
        <v>0</v>
      </c>
      <c r="R1006" s="237">
        <f>Q1006*H1006</f>
        <v>0</v>
      </c>
      <c r="S1006" s="237">
        <v>0</v>
      </c>
      <c r="T1006" s="238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39" t="s">
        <v>153</v>
      </c>
      <c r="AT1006" s="239" t="s">
        <v>148</v>
      </c>
      <c r="AU1006" s="239" t="s">
        <v>91</v>
      </c>
      <c r="AY1006" s="18" t="s">
        <v>145</v>
      </c>
      <c r="BE1006" s="240">
        <f>IF(N1006="základní",J1006,0)</f>
        <v>0</v>
      </c>
      <c r="BF1006" s="240">
        <f>IF(N1006="snížená",J1006,0)</f>
        <v>0</v>
      </c>
      <c r="BG1006" s="240">
        <f>IF(N1006="zákl. přenesená",J1006,0)</f>
        <v>0</v>
      </c>
      <c r="BH1006" s="240">
        <f>IF(N1006="sníž. přenesená",J1006,0)</f>
        <v>0</v>
      </c>
      <c r="BI1006" s="240">
        <f>IF(N1006="nulová",J1006,0)</f>
        <v>0</v>
      </c>
      <c r="BJ1006" s="18" t="s">
        <v>87</v>
      </c>
      <c r="BK1006" s="240">
        <f>ROUND(I1006*H1006,2)</f>
        <v>0</v>
      </c>
      <c r="BL1006" s="18" t="s">
        <v>153</v>
      </c>
      <c r="BM1006" s="239" t="s">
        <v>1032</v>
      </c>
    </row>
    <row r="1007" s="2" customFormat="1">
      <c r="A1007" s="40"/>
      <c r="B1007" s="41"/>
      <c r="C1007" s="42"/>
      <c r="D1007" s="241" t="s">
        <v>154</v>
      </c>
      <c r="E1007" s="42"/>
      <c r="F1007" s="242" t="s">
        <v>1033</v>
      </c>
      <c r="G1007" s="42"/>
      <c r="H1007" s="42"/>
      <c r="I1007" s="243"/>
      <c r="J1007" s="42"/>
      <c r="K1007" s="42"/>
      <c r="L1007" s="46"/>
      <c r="M1007" s="244"/>
      <c r="N1007" s="245"/>
      <c r="O1007" s="93"/>
      <c r="P1007" s="93"/>
      <c r="Q1007" s="93"/>
      <c r="R1007" s="93"/>
      <c r="S1007" s="93"/>
      <c r="T1007" s="94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8" t="s">
        <v>154</v>
      </c>
      <c r="AU1007" s="18" t="s">
        <v>91</v>
      </c>
    </row>
    <row r="1008" s="2" customFormat="1">
      <c r="A1008" s="40"/>
      <c r="B1008" s="41"/>
      <c r="C1008" s="42"/>
      <c r="D1008" s="246" t="s">
        <v>156</v>
      </c>
      <c r="E1008" s="42"/>
      <c r="F1008" s="247" t="s">
        <v>1034</v>
      </c>
      <c r="G1008" s="42"/>
      <c r="H1008" s="42"/>
      <c r="I1008" s="243"/>
      <c r="J1008" s="42"/>
      <c r="K1008" s="42"/>
      <c r="L1008" s="46"/>
      <c r="M1008" s="244"/>
      <c r="N1008" s="245"/>
      <c r="O1008" s="93"/>
      <c r="P1008" s="93"/>
      <c r="Q1008" s="93"/>
      <c r="R1008" s="93"/>
      <c r="S1008" s="93"/>
      <c r="T1008" s="94"/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T1008" s="18" t="s">
        <v>156</v>
      </c>
      <c r="AU1008" s="18" t="s">
        <v>91</v>
      </c>
    </row>
    <row r="1009" s="13" customFormat="1">
      <c r="A1009" s="13"/>
      <c r="B1009" s="248"/>
      <c r="C1009" s="249"/>
      <c r="D1009" s="241" t="s">
        <v>158</v>
      </c>
      <c r="E1009" s="250" t="s">
        <v>1</v>
      </c>
      <c r="F1009" s="251" t="s">
        <v>325</v>
      </c>
      <c r="G1009" s="249"/>
      <c r="H1009" s="250" t="s">
        <v>1</v>
      </c>
      <c r="I1009" s="252"/>
      <c r="J1009" s="249"/>
      <c r="K1009" s="249"/>
      <c r="L1009" s="253"/>
      <c r="M1009" s="254"/>
      <c r="N1009" s="255"/>
      <c r="O1009" s="255"/>
      <c r="P1009" s="255"/>
      <c r="Q1009" s="255"/>
      <c r="R1009" s="255"/>
      <c r="S1009" s="255"/>
      <c r="T1009" s="256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7" t="s">
        <v>158</v>
      </c>
      <c r="AU1009" s="257" t="s">
        <v>91</v>
      </c>
      <c r="AV1009" s="13" t="s">
        <v>87</v>
      </c>
      <c r="AW1009" s="13" t="s">
        <v>39</v>
      </c>
      <c r="AX1009" s="13" t="s">
        <v>83</v>
      </c>
      <c r="AY1009" s="257" t="s">
        <v>145</v>
      </c>
    </row>
    <row r="1010" s="13" customFormat="1">
      <c r="A1010" s="13"/>
      <c r="B1010" s="248"/>
      <c r="C1010" s="249"/>
      <c r="D1010" s="241" t="s">
        <v>158</v>
      </c>
      <c r="E1010" s="250" t="s">
        <v>1</v>
      </c>
      <c r="F1010" s="251" t="s">
        <v>1016</v>
      </c>
      <c r="G1010" s="249"/>
      <c r="H1010" s="250" t="s">
        <v>1</v>
      </c>
      <c r="I1010" s="252"/>
      <c r="J1010" s="249"/>
      <c r="K1010" s="249"/>
      <c r="L1010" s="253"/>
      <c r="M1010" s="254"/>
      <c r="N1010" s="255"/>
      <c r="O1010" s="255"/>
      <c r="P1010" s="255"/>
      <c r="Q1010" s="255"/>
      <c r="R1010" s="255"/>
      <c r="S1010" s="255"/>
      <c r="T1010" s="25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57" t="s">
        <v>158</v>
      </c>
      <c r="AU1010" s="257" t="s">
        <v>91</v>
      </c>
      <c r="AV1010" s="13" t="s">
        <v>87</v>
      </c>
      <c r="AW1010" s="13" t="s">
        <v>39</v>
      </c>
      <c r="AX1010" s="13" t="s">
        <v>83</v>
      </c>
      <c r="AY1010" s="257" t="s">
        <v>145</v>
      </c>
    </row>
    <row r="1011" s="14" customFormat="1">
      <c r="A1011" s="14"/>
      <c r="B1011" s="258"/>
      <c r="C1011" s="259"/>
      <c r="D1011" s="241" t="s">
        <v>158</v>
      </c>
      <c r="E1011" s="260" t="s">
        <v>1</v>
      </c>
      <c r="F1011" s="261" t="s">
        <v>1035</v>
      </c>
      <c r="G1011" s="259"/>
      <c r="H1011" s="262">
        <v>151.84800000000001</v>
      </c>
      <c r="I1011" s="263"/>
      <c r="J1011" s="259"/>
      <c r="K1011" s="259"/>
      <c r="L1011" s="264"/>
      <c r="M1011" s="265"/>
      <c r="N1011" s="266"/>
      <c r="O1011" s="266"/>
      <c r="P1011" s="266"/>
      <c r="Q1011" s="266"/>
      <c r="R1011" s="266"/>
      <c r="S1011" s="266"/>
      <c r="T1011" s="267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8" t="s">
        <v>158</v>
      </c>
      <c r="AU1011" s="268" t="s">
        <v>91</v>
      </c>
      <c r="AV1011" s="14" t="s">
        <v>91</v>
      </c>
      <c r="AW1011" s="14" t="s">
        <v>39</v>
      </c>
      <c r="AX1011" s="14" t="s">
        <v>83</v>
      </c>
      <c r="AY1011" s="268" t="s">
        <v>145</v>
      </c>
    </row>
    <row r="1012" s="15" customFormat="1">
      <c r="A1012" s="15"/>
      <c r="B1012" s="269"/>
      <c r="C1012" s="270"/>
      <c r="D1012" s="241" t="s">
        <v>158</v>
      </c>
      <c r="E1012" s="271" t="s">
        <v>1</v>
      </c>
      <c r="F1012" s="272" t="s">
        <v>161</v>
      </c>
      <c r="G1012" s="270"/>
      <c r="H1012" s="273">
        <v>151.84800000000001</v>
      </c>
      <c r="I1012" s="274"/>
      <c r="J1012" s="270"/>
      <c r="K1012" s="270"/>
      <c r="L1012" s="275"/>
      <c r="M1012" s="276"/>
      <c r="N1012" s="277"/>
      <c r="O1012" s="277"/>
      <c r="P1012" s="277"/>
      <c r="Q1012" s="277"/>
      <c r="R1012" s="277"/>
      <c r="S1012" s="277"/>
      <c r="T1012" s="278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9" t="s">
        <v>158</v>
      </c>
      <c r="AU1012" s="279" t="s">
        <v>91</v>
      </c>
      <c r="AV1012" s="15" t="s">
        <v>153</v>
      </c>
      <c r="AW1012" s="15" t="s">
        <v>39</v>
      </c>
      <c r="AX1012" s="15" t="s">
        <v>87</v>
      </c>
      <c r="AY1012" s="279" t="s">
        <v>145</v>
      </c>
    </row>
    <row r="1013" s="2" customFormat="1" ht="24.15" customHeight="1">
      <c r="A1013" s="40"/>
      <c r="B1013" s="41"/>
      <c r="C1013" s="228" t="s">
        <v>1036</v>
      </c>
      <c r="D1013" s="228" t="s">
        <v>148</v>
      </c>
      <c r="E1013" s="229" t="s">
        <v>1037</v>
      </c>
      <c r="F1013" s="230" t="s">
        <v>1038</v>
      </c>
      <c r="G1013" s="231" t="s">
        <v>207</v>
      </c>
      <c r="H1013" s="232">
        <v>41.159999999999997</v>
      </c>
      <c r="I1013" s="233"/>
      <c r="J1013" s="234">
        <f>ROUND(I1013*H1013,2)</f>
        <v>0</v>
      </c>
      <c r="K1013" s="230" t="s">
        <v>152</v>
      </c>
      <c r="L1013" s="46"/>
      <c r="M1013" s="235" t="s">
        <v>1</v>
      </c>
      <c r="N1013" s="236" t="s">
        <v>48</v>
      </c>
      <c r="O1013" s="93"/>
      <c r="P1013" s="237">
        <f>O1013*H1013</f>
        <v>0</v>
      </c>
      <c r="Q1013" s="237">
        <v>0</v>
      </c>
      <c r="R1013" s="237">
        <f>Q1013*H1013</f>
        <v>0</v>
      </c>
      <c r="S1013" s="237">
        <v>0.28999999999999998</v>
      </c>
      <c r="T1013" s="238">
        <f>S1013*H1013</f>
        <v>11.936399999999999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39" t="s">
        <v>153</v>
      </c>
      <c r="AT1013" s="239" t="s">
        <v>148</v>
      </c>
      <c r="AU1013" s="239" t="s">
        <v>91</v>
      </c>
      <c r="AY1013" s="18" t="s">
        <v>145</v>
      </c>
      <c r="BE1013" s="240">
        <f>IF(N1013="základní",J1013,0)</f>
        <v>0</v>
      </c>
      <c r="BF1013" s="240">
        <f>IF(N1013="snížená",J1013,0)</f>
        <v>0</v>
      </c>
      <c r="BG1013" s="240">
        <f>IF(N1013="zákl. přenesená",J1013,0)</f>
        <v>0</v>
      </c>
      <c r="BH1013" s="240">
        <f>IF(N1013="sníž. přenesená",J1013,0)</f>
        <v>0</v>
      </c>
      <c r="BI1013" s="240">
        <f>IF(N1013="nulová",J1013,0)</f>
        <v>0</v>
      </c>
      <c r="BJ1013" s="18" t="s">
        <v>87</v>
      </c>
      <c r="BK1013" s="240">
        <f>ROUND(I1013*H1013,2)</f>
        <v>0</v>
      </c>
      <c r="BL1013" s="18" t="s">
        <v>153</v>
      </c>
      <c r="BM1013" s="239" t="s">
        <v>1039</v>
      </c>
    </row>
    <row r="1014" s="2" customFormat="1">
      <c r="A1014" s="40"/>
      <c r="B1014" s="41"/>
      <c r="C1014" s="42"/>
      <c r="D1014" s="241" t="s">
        <v>154</v>
      </c>
      <c r="E1014" s="42"/>
      <c r="F1014" s="242" t="s">
        <v>1040</v>
      </c>
      <c r="G1014" s="42"/>
      <c r="H1014" s="42"/>
      <c r="I1014" s="243"/>
      <c r="J1014" s="42"/>
      <c r="K1014" s="42"/>
      <c r="L1014" s="46"/>
      <c r="M1014" s="244"/>
      <c r="N1014" s="245"/>
      <c r="O1014" s="93"/>
      <c r="P1014" s="93"/>
      <c r="Q1014" s="93"/>
      <c r="R1014" s="93"/>
      <c r="S1014" s="93"/>
      <c r="T1014" s="94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8" t="s">
        <v>154</v>
      </c>
      <c r="AU1014" s="18" t="s">
        <v>91</v>
      </c>
    </row>
    <row r="1015" s="2" customFormat="1">
      <c r="A1015" s="40"/>
      <c r="B1015" s="41"/>
      <c r="C1015" s="42"/>
      <c r="D1015" s="246" t="s">
        <v>156</v>
      </c>
      <c r="E1015" s="42"/>
      <c r="F1015" s="247" t="s">
        <v>1041</v>
      </c>
      <c r="G1015" s="42"/>
      <c r="H1015" s="42"/>
      <c r="I1015" s="243"/>
      <c r="J1015" s="42"/>
      <c r="K1015" s="42"/>
      <c r="L1015" s="46"/>
      <c r="M1015" s="244"/>
      <c r="N1015" s="245"/>
      <c r="O1015" s="93"/>
      <c r="P1015" s="93"/>
      <c r="Q1015" s="93"/>
      <c r="R1015" s="93"/>
      <c r="S1015" s="93"/>
      <c r="T1015" s="94"/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T1015" s="18" t="s">
        <v>156</v>
      </c>
      <c r="AU1015" s="18" t="s">
        <v>91</v>
      </c>
    </row>
    <row r="1016" s="13" customFormat="1">
      <c r="A1016" s="13"/>
      <c r="B1016" s="248"/>
      <c r="C1016" s="249"/>
      <c r="D1016" s="241" t="s">
        <v>158</v>
      </c>
      <c r="E1016" s="250" t="s">
        <v>1</v>
      </c>
      <c r="F1016" s="251" t="s">
        <v>1042</v>
      </c>
      <c r="G1016" s="249"/>
      <c r="H1016" s="250" t="s">
        <v>1</v>
      </c>
      <c r="I1016" s="252"/>
      <c r="J1016" s="249"/>
      <c r="K1016" s="249"/>
      <c r="L1016" s="253"/>
      <c r="M1016" s="254"/>
      <c r="N1016" s="255"/>
      <c r="O1016" s="255"/>
      <c r="P1016" s="255"/>
      <c r="Q1016" s="255"/>
      <c r="R1016" s="255"/>
      <c r="S1016" s="255"/>
      <c r="T1016" s="256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57" t="s">
        <v>158</v>
      </c>
      <c r="AU1016" s="257" t="s">
        <v>91</v>
      </c>
      <c r="AV1016" s="13" t="s">
        <v>87</v>
      </c>
      <c r="AW1016" s="13" t="s">
        <v>39</v>
      </c>
      <c r="AX1016" s="13" t="s">
        <v>83</v>
      </c>
      <c r="AY1016" s="257" t="s">
        <v>145</v>
      </c>
    </row>
    <row r="1017" s="14" customFormat="1">
      <c r="A1017" s="14"/>
      <c r="B1017" s="258"/>
      <c r="C1017" s="259"/>
      <c r="D1017" s="241" t="s">
        <v>158</v>
      </c>
      <c r="E1017" s="260" t="s">
        <v>1</v>
      </c>
      <c r="F1017" s="261" t="s">
        <v>1043</v>
      </c>
      <c r="G1017" s="259"/>
      <c r="H1017" s="262">
        <v>41.159999999999997</v>
      </c>
      <c r="I1017" s="263"/>
      <c r="J1017" s="259"/>
      <c r="K1017" s="259"/>
      <c r="L1017" s="264"/>
      <c r="M1017" s="265"/>
      <c r="N1017" s="266"/>
      <c r="O1017" s="266"/>
      <c r="P1017" s="266"/>
      <c r="Q1017" s="266"/>
      <c r="R1017" s="266"/>
      <c r="S1017" s="266"/>
      <c r="T1017" s="267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8" t="s">
        <v>158</v>
      </c>
      <c r="AU1017" s="268" t="s">
        <v>91</v>
      </c>
      <c r="AV1017" s="14" t="s">
        <v>91</v>
      </c>
      <c r="AW1017" s="14" t="s">
        <v>39</v>
      </c>
      <c r="AX1017" s="14" t="s">
        <v>83</v>
      </c>
      <c r="AY1017" s="268" t="s">
        <v>145</v>
      </c>
    </row>
    <row r="1018" s="15" customFormat="1">
      <c r="A1018" s="15"/>
      <c r="B1018" s="269"/>
      <c r="C1018" s="270"/>
      <c r="D1018" s="241" t="s">
        <v>158</v>
      </c>
      <c r="E1018" s="271" t="s">
        <v>1</v>
      </c>
      <c r="F1018" s="272" t="s">
        <v>161</v>
      </c>
      <c r="G1018" s="270"/>
      <c r="H1018" s="273">
        <v>41.159999999999997</v>
      </c>
      <c r="I1018" s="274"/>
      <c r="J1018" s="270"/>
      <c r="K1018" s="270"/>
      <c r="L1018" s="275"/>
      <c r="M1018" s="276"/>
      <c r="N1018" s="277"/>
      <c r="O1018" s="277"/>
      <c r="P1018" s="277"/>
      <c r="Q1018" s="277"/>
      <c r="R1018" s="277"/>
      <c r="S1018" s="277"/>
      <c r="T1018" s="278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9" t="s">
        <v>158</v>
      </c>
      <c r="AU1018" s="279" t="s">
        <v>91</v>
      </c>
      <c r="AV1018" s="15" t="s">
        <v>153</v>
      </c>
      <c r="AW1018" s="15" t="s">
        <v>39</v>
      </c>
      <c r="AX1018" s="15" t="s">
        <v>87</v>
      </c>
      <c r="AY1018" s="279" t="s">
        <v>145</v>
      </c>
    </row>
    <row r="1019" s="2" customFormat="1" ht="21.75" customHeight="1">
      <c r="A1019" s="40"/>
      <c r="B1019" s="41"/>
      <c r="C1019" s="228" t="s">
        <v>633</v>
      </c>
      <c r="D1019" s="228" t="s">
        <v>148</v>
      </c>
      <c r="E1019" s="229" t="s">
        <v>1044</v>
      </c>
      <c r="F1019" s="230" t="s">
        <v>1045</v>
      </c>
      <c r="G1019" s="231" t="s">
        <v>331</v>
      </c>
      <c r="H1019" s="232">
        <v>11.936</v>
      </c>
      <c r="I1019" s="233"/>
      <c r="J1019" s="234">
        <f>ROUND(I1019*H1019,2)</f>
        <v>0</v>
      </c>
      <c r="K1019" s="230" t="s">
        <v>152</v>
      </c>
      <c r="L1019" s="46"/>
      <c r="M1019" s="235" t="s">
        <v>1</v>
      </c>
      <c r="N1019" s="236" t="s">
        <v>48</v>
      </c>
      <c r="O1019" s="93"/>
      <c r="P1019" s="237">
        <f>O1019*H1019</f>
        <v>0</v>
      </c>
      <c r="Q1019" s="237">
        <v>0</v>
      </c>
      <c r="R1019" s="237">
        <f>Q1019*H1019</f>
        <v>0</v>
      </c>
      <c r="S1019" s="237">
        <v>0</v>
      </c>
      <c r="T1019" s="238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39" t="s">
        <v>153</v>
      </c>
      <c r="AT1019" s="239" t="s">
        <v>148</v>
      </c>
      <c r="AU1019" s="239" t="s">
        <v>91</v>
      </c>
      <c r="AY1019" s="18" t="s">
        <v>145</v>
      </c>
      <c r="BE1019" s="240">
        <f>IF(N1019="základní",J1019,0)</f>
        <v>0</v>
      </c>
      <c r="BF1019" s="240">
        <f>IF(N1019="snížená",J1019,0)</f>
        <v>0</v>
      </c>
      <c r="BG1019" s="240">
        <f>IF(N1019="zákl. přenesená",J1019,0)</f>
        <v>0</v>
      </c>
      <c r="BH1019" s="240">
        <f>IF(N1019="sníž. přenesená",J1019,0)</f>
        <v>0</v>
      </c>
      <c r="BI1019" s="240">
        <f>IF(N1019="nulová",J1019,0)</f>
        <v>0</v>
      </c>
      <c r="BJ1019" s="18" t="s">
        <v>87</v>
      </c>
      <c r="BK1019" s="240">
        <f>ROUND(I1019*H1019,2)</f>
        <v>0</v>
      </c>
      <c r="BL1019" s="18" t="s">
        <v>153</v>
      </c>
      <c r="BM1019" s="239" t="s">
        <v>1046</v>
      </c>
    </row>
    <row r="1020" s="2" customFormat="1">
      <c r="A1020" s="40"/>
      <c r="B1020" s="41"/>
      <c r="C1020" s="42"/>
      <c r="D1020" s="241" t="s">
        <v>154</v>
      </c>
      <c r="E1020" s="42"/>
      <c r="F1020" s="242" t="s">
        <v>1047</v>
      </c>
      <c r="G1020" s="42"/>
      <c r="H1020" s="42"/>
      <c r="I1020" s="243"/>
      <c r="J1020" s="42"/>
      <c r="K1020" s="42"/>
      <c r="L1020" s="46"/>
      <c r="M1020" s="244"/>
      <c r="N1020" s="245"/>
      <c r="O1020" s="93"/>
      <c r="P1020" s="93"/>
      <c r="Q1020" s="93"/>
      <c r="R1020" s="93"/>
      <c r="S1020" s="93"/>
      <c r="T1020" s="94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8" t="s">
        <v>154</v>
      </c>
      <c r="AU1020" s="18" t="s">
        <v>91</v>
      </c>
    </row>
    <row r="1021" s="2" customFormat="1">
      <c r="A1021" s="40"/>
      <c r="B1021" s="41"/>
      <c r="C1021" s="42"/>
      <c r="D1021" s="246" t="s">
        <v>156</v>
      </c>
      <c r="E1021" s="42"/>
      <c r="F1021" s="247" t="s">
        <v>1048</v>
      </c>
      <c r="G1021" s="42"/>
      <c r="H1021" s="42"/>
      <c r="I1021" s="243"/>
      <c r="J1021" s="42"/>
      <c r="K1021" s="42"/>
      <c r="L1021" s="46"/>
      <c r="M1021" s="244"/>
      <c r="N1021" s="245"/>
      <c r="O1021" s="93"/>
      <c r="P1021" s="93"/>
      <c r="Q1021" s="93"/>
      <c r="R1021" s="93"/>
      <c r="S1021" s="93"/>
      <c r="T1021" s="94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8" t="s">
        <v>156</v>
      </c>
      <c r="AU1021" s="18" t="s">
        <v>91</v>
      </c>
    </row>
    <row r="1022" s="13" customFormat="1">
      <c r="A1022" s="13"/>
      <c r="B1022" s="248"/>
      <c r="C1022" s="249"/>
      <c r="D1022" s="241" t="s">
        <v>158</v>
      </c>
      <c r="E1022" s="250" t="s">
        <v>1</v>
      </c>
      <c r="F1022" s="251" t="s">
        <v>1042</v>
      </c>
      <c r="G1022" s="249"/>
      <c r="H1022" s="250" t="s">
        <v>1</v>
      </c>
      <c r="I1022" s="252"/>
      <c r="J1022" s="249"/>
      <c r="K1022" s="249"/>
      <c r="L1022" s="253"/>
      <c r="M1022" s="254"/>
      <c r="N1022" s="255"/>
      <c r="O1022" s="255"/>
      <c r="P1022" s="255"/>
      <c r="Q1022" s="255"/>
      <c r="R1022" s="255"/>
      <c r="S1022" s="255"/>
      <c r="T1022" s="256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57" t="s">
        <v>158</v>
      </c>
      <c r="AU1022" s="257" t="s">
        <v>91</v>
      </c>
      <c r="AV1022" s="13" t="s">
        <v>87</v>
      </c>
      <c r="AW1022" s="13" t="s">
        <v>39</v>
      </c>
      <c r="AX1022" s="13" t="s">
        <v>83</v>
      </c>
      <c r="AY1022" s="257" t="s">
        <v>145</v>
      </c>
    </row>
    <row r="1023" s="14" customFormat="1">
      <c r="A1023" s="14"/>
      <c r="B1023" s="258"/>
      <c r="C1023" s="259"/>
      <c r="D1023" s="241" t="s">
        <v>158</v>
      </c>
      <c r="E1023" s="260" t="s">
        <v>1</v>
      </c>
      <c r="F1023" s="261" t="s">
        <v>1049</v>
      </c>
      <c r="G1023" s="259"/>
      <c r="H1023" s="262">
        <v>11.936</v>
      </c>
      <c r="I1023" s="263"/>
      <c r="J1023" s="259"/>
      <c r="K1023" s="259"/>
      <c r="L1023" s="264"/>
      <c r="M1023" s="265"/>
      <c r="N1023" s="266"/>
      <c r="O1023" s="266"/>
      <c r="P1023" s="266"/>
      <c r="Q1023" s="266"/>
      <c r="R1023" s="266"/>
      <c r="S1023" s="266"/>
      <c r="T1023" s="267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68" t="s">
        <v>158</v>
      </c>
      <c r="AU1023" s="268" t="s">
        <v>91</v>
      </c>
      <c r="AV1023" s="14" t="s">
        <v>91</v>
      </c>
      <c r="AW1023" s="14" t="s">
        <v>39</v>
      </c>
      <c r="AX1023" s="14" t="s">
        <v>83</v>
      </c>
      <c r="AY1023" s="268" t="s">
        <v>145</v>
      </c>
    </row>
    <row r="1024" s="15" customFormat="1">
      <c r="A1024" s="15"/>
      <c r="B1024" s="269"/>
      <c r="C1024" s="270"/>
      <c r="D1024" s="241" t="s">
        <v>158</v>
      </c>
      <c r="E1024" s="271" t="s">
        <v>1</v>
      </c>
      <c r="F1024" s="272" t="s">
        <v>161</v>
      </c>
      <c r="G1024" s="270"/>
      <c r="H1024" s="273">
        <v>11.936</v>
      </c>
      <c r="I1024" s="274"/>
      <c r="J1024" s="270"/>
      <c r="K1024" s="270"/>
      <c r="L1024" s="275"/>
      <c r="M1024" s="276"/>
      <c r="N1024" s="277"/>
      <c r="O1024" s="277"/>
      <c r="P1024" s="277"/>
      <c r="Q1024" s="277"/>
      <c r="R1024" s="277"/>
      <c r="S1024" s="277"/>
      <c r="T1024" s="278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79" t="s">
        <v>158</v>
      </c>
      <c r="AU1024" s="279" t="s">
        <v>91</v>
      </c>
      <c r="AV1024" s="15" t="s">
        <v>153</v>
      </c>
      <c r="AW1024" s="15" t="s">
        <v>39</v>
      </c>
      <c r="AX1024" s="15" t="s">
        <v>87</v>
      </c>
      <c r="AY1024" s="279" t="s">
        <v>145</v>
      </c>
    </row>
    <row r="1025" s="2" customFormat="1" ht="24.15" customHeight="1">
      <c r="A1025" s="40"/>
      <c r="B1025" s="41"/>
      <c r="C1025" s="228" t="s">
        <v>1050</v>
      </c>
      <c r="D1025" s="228" t="s">
        <v>148</v>
      </c>
      <c r="E1025" s="229" t="s">
        <v>1051</v>
      </c>
      <c r="F1025" s="230" t="s">
        <v>1052</v>
      </c>
      <c r="G1025" s="231" t="s">
        <v>331</v>
      </c>
      <c r="H1025" s="232">
        <v>226.792</v>
      </c>
      <c r="I1025" s="233"/>
      <c r="J1025" s="234">
        <f>ROUND(I1025*H1025,2)</f>
        <v>0</v>
      </c>
      <c r="K1025" s="230" t="s">
        <v>152</v>
      </c>
      <c r="L1025" s="46"/>
      <c r="M1025" s="235" t="s">
        <v>1</v>
      </c>
      <c r="N1025" s="236" t="s">
        <v>48</v>
      </c>
      <c r="O1025" s="93"/>
      <c r="P1025" s="237">
        <f>O1025*H1025</f>
        <v>0</v>
      </c>
      <c r="Q1025" s="237">
        <v>0</v>
      </c>
      <c r="R1025" s="237">
        <f>Q1025*H1025</f>
        <v>0</v>
      </c>
      <c r="S1025" s="237">
        <v>0</v>
      </c>
      <c r="T1025" s="238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39" t="s">
        <v>153</v>
      </c>
      <c r="AT1025" s="239" t="s">
        <v>148</v>
      </c>
      <c r="AU1025" s="239" t="s">
        <v>91</v>
      </c>
      <c r="AY1025" s="18" t="s">
        <v>145</v>
      </c>
      <c r="BE1025" s="240">
        <f>IF(N1025="základní",J1025,0)</f>
        <v>0</v>
      </c>
      <c r="BF1025" s="240">
        <f>IF(N1025="snížená",J1025,0)</f>
        <v>0</v>
      </c>
      <c r="BG1025" s="240">
        <f>IF(N1025="zákl. přenesená",J1025,0)</f>
        <v>0</v>
      </c>
      <c r="BH1025" s="240">
        <f>IF(N1025="sníž. přenesená",J1025,0)</f>
        <v>0</v>
      </c>
      <c r="BI1025" s="240">
        <f>IF(N1025="nulová",J1025,0)</f>
        <v>0</v>
      </c>
      <c r="BJ1025" s="18" t="s">
        <v>87</v>
      </c>
      <c r="BK1025" s="240">
        <f>ROUND(I1025*H1025,2)</f>
        <v>0</v>
      </c>
      <c r="BL1025" s="18" t="s">
        <v>153</v>
      </c>
      <c r="BM1025" s="239" t="s">
        <v>1053</v>
      </c>
    </row>
    <row r="1026" s="2" customFormat="1">
      <c r="A1026" s="40"/>
      <c r="B1026" s="41"/>
      <c r="C1026" s="42"/>
      <c r="D1026" s="241" t="s">
        <v>154</v>
      </c>
      <c r="E1026" s="42"/>
      <c r="F1026" s="242" t="s">
        <v>1033</v>
      </c>
      <c r="G1026" s="42"/>
      <c r="H1026" s="42"/>
      <c r="I1026" s="243"/>
      <c r="J1026" s="42"/>
      <c r="K1026" s="42"/>
      <c r="L1026" s="46"/>
      <c r="M1026" s="244"/>
      <c r="N1026" s="245"/>
      <c r="O1026" s="93"/>
      <c r="P1026" s="93"/>
      <c r="Q1026" s="93"/>
      <c r="R1026" s="93"/>
      <c r="S1026" s="93"/>
      <c r="T1026" s="94"/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T1026" s="18" t="s">
        <v>154</v>
      </c>
      <c r="AU1026" s="18" t="s">
        <v>91</v>
      </c>
    </row>
    <row r="1027" s="2" customFormat="1">
      <c r="A1027" s="40"/>
      <c r="B1027" s="41"/>
      <c r="C1027" s="42"/>
      <c r="D1027" s="246" t="s">
        <v>156</v>
      </c>
      <c r="E1027" s="42"/>
      <c r="F1027" s="247" t="s">
        <v>1054</v>
      </c>
      <c r="G1027" s="42"/>
      <c r="H1027" s="42"/>
      <c r="I1027" s="243"/>
      <c r="J1027" s="42"/>
      <c r="K1027" s="42"/>
      <c r="L1027" s="46"/>
      <c r="M1027" s="244"/>
      <c r="N1027" s="245"/>
      <c r="O1027" s="93"/>
      <c r="P1027" s="93"/>
      <c r="Q1027" s="93"/>
      <c r="R1027" s="93"/>
      <c r="S1027" s="93"/>
      <c r="T1027" s="94"/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T1027" s="18" t="s">
        <v>156</v>
      </c>
      <c r="AU1027" s="18" t="s">
        <v>91</v>
      </c>
    </row>
    <row r="1028" s="13" customFormat="1">
      <c r="A1028" s="13"/>
      <c r="B1028" s="248"/>
      <c r="C1028" s="249"/>
      <c r="D1028" s="241" t="s">
        <v>158</v>
      </c>
      <c r="E1028" s="250" t="s">
        <v>1</v>
      </c>
      <c r="F1028" s="251" t="s">
        <v>325</v>
      </c>
      <c r="G1028" s="249"/>
      <c r="H1028" s="250" t="s">
        <v>1</v>
      </c>
      <c r="I1028" s="252"/>
      <c r="J1028" s="249"/>
      <c r="K1028" s="249"/>
      <c r="L1028" s="253"/>
      <c r="M1028" s="254"/>
      <c r="N1028" s="255"/>
      <c r="O1028" s="255"/>
      <c r="P1028" s="255"/>
      <c r="Q1028" s="255"/>
      <c r="R1028" s="255"/>
      <c r="S1028" s="255"/>
      <c r="T1028" s="256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7" t="s">
        <v>158</v>
      </c>
      <c r="AU1028" s="257" t="s">
        <v>91</v>
      </c>
      <c r="AV1028" s="13" t="s">
        <v>87</v>
      </c>
      <c r="AW1028" s="13" t="s">
        <v>39</v>
      </c>
      <c r="AX1028" s="13" t="s">
        <v>83</v>
      </c>
      <c r="AY1028" s="257" t="s">
        <v>145</v>
      </c>
    </row>
    <row r="1029" s="13" customFormat="1">
      <c r="A1029" s="13"/>
      <c r="B1029" s="248"/>
      <c r="C1029" s="249"/>
      <c r="D1029" s="241" t="s">
        <v>158</v>
      </c>
      <c r="E1029" s="250" t="s">
        <v>1</v>
      </c>
      <c r="F1029" s="251" t="s">
        <v>1042</v>
      </c>
      <c r="G1029" s="249"/>
      <c r="H1029" s="250" t="s">
        <v>1</v>
      </c>
      <c r="I1029" s="252"/>
      <c r="J1029" s="249"/>
      <c r="K1029" s="249"/>
      <c r="L1029" s="253"/>
      <c r="M1029" s="254"/>
      <c r="N1029" s="255"/>
      <c r="O1029" s="255"/>
      <c r="P1029" s="255"/>
      <c r="Q1029" s="255"/>
      <c r="R1029" s="255"/>
      <c r="S1029" s="255"/>
      <c r="T1029" s="256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7" t="s">
        <v>158</v>
      </c>
      <c r="AU1029" s="257" t="s">
        <v>91</v>
      </c>
      <c r="AV1029" s="13" t="s">
        <v>87</v>
      </c>
      <c r="AW1029" s="13" t="s">
        <v>39</v>
      </c>
      <c r="AX1029" s="13" t="s">
        <v>83</v>
      </c>
      <c r="AY1029" s="257" t="s">
        <v>145</v>
      </c>
    </row>
    <row r="1030" s="14" customFormat="1">
      <c r="A1030" s="14"/>
      <c r="B1030" s="258"/>
      <c r="C1030" s="259"/>
      <c r="D1030" s="241" t="s">
        <v>158</v>
      </c>
      <c r="E1030" s="260" t="s">
        <v>1</v>
      </c>
      <c r="F1030" s="261" t="s">
        <v>1055</v>
      </c>
      <c r="G1030" s="259"/>
      <c r="H1030" s="262">
        <v>226.792</v>
      </c>
      <c r="I1030" s="263"/>
      <c r="J1030" s="259"/>
      <c r="K1030" s="259"/>
      <c r="L1030" s="264"/>
      <c r="M1030" s="265"/>
      <c r="N1030" s="266"/>
      <c r="O1030" s="266"/>
      <c r="P1030" s="266"/>
      <c r="Q1030" s="266"/>
      <c r="R1030" s="266"/>
      <c r="S1030" s="266"/>
      <c r="T1030" s="267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68" t="s">
        <v>158</v>
      </c>
      <c r="AU1030" s="268" t="s">
        <v>91</v>
      </c>
      <c r="AV1030" s="14" t="s">
        <v>91</v>
      </c>
      <c r="AW1030" s="14" t="s">
        <v>39</v>
      </c>
      <c r="AX1030" s="14" t="s">
        <v>83</v>
      </c>
      <c r="AY1030" s="268" t="s">
        <v>145</v>
      </c>
    </row>
    <row r="1031" s="15" customFormat="1">
      <c r="A1031" s="15"/>
      <c r="B1031" s="269"/>
      <c r="C1031" s="270"/>
      <c r="D1031" s="241" t="s">
        <v>158</v>
      </c>
      <c r="E1031" s="271" t="s">
        <v>1</v>
      </c>
      <c r="F1031" s="272" t="s">
        <v>161</v>
      </c>
      <c r="G1031" s="270"/>
      <c r="H1031" s="273">
        <v>226.792</v>
      </c>
      <c r="I1031" s="274"/>
      <c r="J1031" s="270"/>
      <c r="K1031" s="270"/>
      <c r="L1031" s="275"/>
      <c r="M1031" s="276"/>
      <c r="N1031" s="277"/>
      <c r="O1031" s="277"/>
      <c r="P1031" s="277"/>
      <c r="Q1031" s="277"/>
      <c r="R1031" s="277"/>
      <c r="S1031" s="277"/>
      <c r="T1031" s="278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9" t="s">
        <v>158</v>
      </c>
      <c r="AU1031" s="279" t="s">
        <v>91</v>
      </c>
      <c r="AV1031" s="15" t="s">
        <v>153</v>
      </c>
      <c r="AW1031" s="15" t="s">
        <v>39</v>
      </c>
      <c r="AX1031" s="15" t="s">
        <v>87</v>
      </c>
      <c r="AY1031" s="279" t="s">
        <v>145</v>
      </c>
    </row>
    <row r="1032" s="2" customFormat="1" ht="37.8" customHeight="1">
      <c r="A1032" s="40"/>
      <c r="B1032" s="41"/>
      <c r="C1032" s="228" t="s">
        <v>639</v>
      </c>
      <c r="D1032" s="228" t="s">
        <v>148</v>
      </c>
      <c r="E1032" s="229" t="s">
        <v>1056</v>
      </c>
      <c r="F1032" s="230" t="s">
        <v>1057</v>
      </c>
      <c r="G1032" s="231" t="s">
        <v>331</v>
      </c>
      <c r="H1032" s="232">
        <v>7.992</v>
      </c>
      <c r="I1032" s="233"/>
      <c r="J1032" s="234">
        <f>ROUND(I1032*H1032,2)</f>
        <v>0</v>
      </c>
      <c r="K1032" s="230" t="s">
        <v>152</v>
      </c>
      <c r="L1032" s="46"/>
      <c r="M1032" s="235" t="s">
        <v>1</v>
      </c>
      <c r="N1032" s="236" t="s">
        <v>48</v>
      </c>
      <c r="O1032" s="93"/>
      <c r="P1032" s="237">
        <f>O1032*H1032</f>
        <v>0</v>
      </c>
      <c r="Q1032" s="237">
        <v>0</v>
      </c>
      <c r="R1032" s="237">
        <f>Q1032*H1032</f>
        <v>0</v>
      </c>
      <c r="S1032" s="237">
        <v>0</v>
      </c>
      <c r="T1032" s="238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39" t="s">
        <v>153</v>
      </c>
      <c r="AT1032" s="239" t="s">
        <v>148</v>
      </c>
      <c r="AU1032" s="239" t="s">
        <v>91</v>
      </c>
      <c r="AY1032" s="18" t="s">
        <v>145</v>
      </c>
      <c r="BE1032" s="240">
        <f>IF(N1032="základní",J1032,0)</f>
        <v>0</v>
      </c>
      <c r="BF1032" s="240">
        <f>IF(N1032="snížená",J1032,0)</f>
        <v>0</v>
      </c>
      <c r="BG1032" s="240">
        <f>IF(N1032="zákl. přenesená",J1032,0)</f>
        <v>0</v>
      </c>
      <c r="BH1032" s="240">
        <f>IF(N1032="sníž. přenesená",J1032,0)</f>
        <v>0</v>
      </c>
      <c r="BI1032" s="240">
        <f>IF(N1032="nulová",J1032,0)</f>
        <v>0</v>
      </c>
      <c r="BJ1032" s="18" t="s">
        <v>87</v>
      </c>
      <c r="BK1032" s="240">
        <f>ROUND(I1032*H1032,2)</f>
        <v>0</v>
      </c>
      <c r="BL1032" s="18" t="s">
        <v>153</v>
      </c>
      <c r="BM1032" s="239" t="s">
        <v>1058</v>
      </c>
    </row>
    <row r="1033" s="2" customFormat="1">
      <c r="A1033" s="40"/>
      <c r="B1033" s="41"/>
      <c r="C1033" s="42"/>
      <c r="D1033" s="241" t="s">
        <v>154</v>
      </c>
      <c r="E1033" s="42"/>
      <c r="F1033" s="242" t="s">
        <v>1059</v>
      </c>
      <c r="G1033" s="42"/>
      <c r="H1033" s="42"/>
      <c r="I1033" s="243"/>
      <c r="J1033" s="42"/>
      <c r="K1033" s="42"/>
      <c r="L1033" s="46"/>
      <c r="M1033" s="244"/>
      <c r="N1033" s="245"/>
      <c r="O1033" s="93"/>
      <c r="P1033" s="93"/>
      <c r="Q1033" s="93"/>
      <c r="R1033" s="93"/>
      <c r="S1033" s="93"/>
      <c r="T1033" s="94"/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T1033" s="18" t="s">
        <v>154</v>
      </c>
      <c r="AU1033" s="18" t="s">
        <v>91</v>
      </c>
    </row>
    <row r="1034" s="2" customFormat="1">
      <c r="A1034" s="40"/>
      <c r="B1034" s="41"/>
      <c r="C1034" s="42"/>
      <c r="D1034" s="246" t="s">
        <v>156</v>
      </c>
      <c r="E1034" s="42"/>
      <c r="F1034" s="247" t="s">
        <v>1060</v>
      </c>
      <c r="G1034" s="42"/>
      <c r="H1034" s="42"/>
      <c r="I1034" s="243"/>
      <c r="J1034" s="42"/>
      <c r="K1034" s="42"/>
      <c r="L1034" s="46"/>
      <c r="M1034" s="244"/>
      <c r="N1034" s="245"/>
      <c r="O1034" s="93"/>
      <c r="P1034" s="93"/>
      <c r="Q1034" s="93"/>
      <c r="R1034" s="93"/>
      <c r="S1034" s="93"/>
      <c r="T1034" s="94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8" t="s">
        <v>156</v>
      </c>
      <c r="AU1034" s="18" t="s">
        <v>91</v>
      </c>
    </row>
    <row r="1035" s="13" customFormat="1">
      <c r="A1035" s="13"/>
      <c r="B1035" s="248"/>
      <c r="C1035" s="249"/>
      <c r="D1035" s="241" t="s">
        <v>158</v>
      </c>
      <c r="E1035" s="250" t="s">
        <v>1</v>
      </c>
      <c r="F1035" s="251" t="s">
        <v>1061</v>
      </c>
      <c r="G1035" s="249"/>
      <c r="H1035" s="250" t="s">
        <v>1</v>
      </c>
      <c r="I1035" s="252"/>
      <c r="J1035" s="249"/>
      <c r="K1035" s="249"/>
      <c r="L1035" s="253"/>
      <c r="M1035" s="254"/>
      <c r="N1035" s="255"/>
      <c r="O1035" s="255"/>
      <c r="P1035" s="255"/>
      <c r="Q1035" s="255"/>
      <c r="R1035" s="255"/>
      <c r="S1035" s="255"/>
      <c r="T1035" s="256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7" t="s">
        <v>158</v>
      </c>
      <c r="AU1035" s="257" t="s">
        <v>91</v>
      </c>
      <c r="AV1035" s="13" t="s">
        <v>87</v>
      </c>
      <c r="AW1035" s="13" t="s">
        <v>39</v>
      </c>
      <c r="AX1035" s="13" t="s">
        <v>83</v>
      </c>
      <c r="AY1035" s="257" t="s">
        <v>145</v>
      </c>
    </row>
    <row r="1036" s="14" customFormat="1">
      <c r="A1036" s="14"/>
      <c r="B1036" s="258"/>
      <c r="C1036" s="259"/>
      <c r="D1036" s="241" t="s">
        <v>158</v>
      </c>
      <c r="E1036" s="260" t="s">
        <v>1</v>
      </c>
      <c r="F1036" s="261" t="s">
        <v>1023</v>
      </c>
      <c r="G1036" s="259"/>
      <c r="H1036" s="262">
        <v>7.992</v>
      </c>
      <c r="I1036" s="263"/>
      <c r="J1036" s="259"/>
      <c r="K1036" s="259"/>
      <c r="L1036" s="264"/>
      <c r="M1036" s="265"/>
      <c r="N1036" s="266"/>
      <c r="O1036" s="266"/>
      <c r="P1036" s="266"/>
      <c r="Q1036" s="266"/>
      <c r="R1036" s="266"/>
      <c r="S1036" s="266"/>
      <c r="T1036" s="267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8" t="s">
        <v>158</v>
      </c>
      <c r="AU1036" s="268" t="s">
        <v>91</v>
      </c>
      <c r="AV1036" s="14" t="s">
        <v>91</v>
      </c>
      <c r="AW1036" s="14" t="s">
        <v>39</v>
      </c>
      <c r="AX1036" s="14" t="s">
        <v>83</v>
      </c>
      <c r="AY1036" s="268" t="s">
        <v>145</v>
      </c>
    </row>
    <row r="1037" s="15" customFormat="1">
      <c r="A1037" s="15"/>
      <c r="B1037" s="269"/>
      <c r="C1037" s="270"/>
      <c r="D1037" s="241" t="s">
        <v>158</v>
      </c>
      <c r="E1037" s="271" t="s">
        <v>1</v>
      </c>
      <c r="F1037" s="272" t="s">
        <v>161</v>
      </c>
      <c r="G1037" s="270"/>
      <c r="H1037" s="273">
        <v>7.992</v>
      </c>
      <c r="I1037" s="274"/>
      <c r="J1037" s="270"/>
      <c r="K1037" s="270"/>
      <c r="L1037" s="275"/>
      <c r="M1037" s="276"/>
      <c r="N1037" s="277"/>
      <c r="O1037" s="277"/>
      <c r="P1037" s="277"/>
      <c r="Q1037" s="277"/>
      <c r="R1037" s="277"/>
      <c r="S1037" s="277"/>
      <c r="T1037" s="278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79" t="s">
        <v>158</v>
      </c>
      <c r="AU1037" s="279" t="s">
        <v>91</v>
      </c>
      <c r="AV1037" s="15" t="s">
        <v>153</v>
      </c>
      <c r="AW1037" s="15" t="s">
        <v>39</v>
      </c>
      <c r="AX1037" s="15" t="s">
        <v>87</v>
      </c>
      <c r="AY1037" s="279" t="s">
        <v>145</v>
      </c>
    </row>
    <row r="1038" s="2" customFormat="1" ht="44.25" customHeight="1">
      <c r="A1038" s="40"/>
      <c r="B1038" s="41"/>
      <c r="C1038" s="228" t="s">
        <v>1062</v>
      </c>
      <c r="D1038" s="228" t="s">
        <v>148</v>
      </c>
      <c r="E1038" s="229" t="s">
        <v>1063</v>
      </c>
      <c r="F1038" s="230" t="s">
        <v>333</v>
      </c>
      <c r="G1038" s="231" t="s">
        <v>331</v>
      </c>
      <c r="H1038" s="232">
        <v>11.936</v>
      </c>
      <c r="I1038" s="233"/>
      <c r="J1038" s="234">
        <f>ROUND(I1038*H1038,2)</f>
        <v>0</v>
      </c>
      <c r="K1038" s="230" t="s">
        <v>152</v>
      </c>
      <c r="L1038" s="46"/>
      <c r="M1038" s="235" t="s">
        <v>1</v>
      </c>
      <c r="N1038" s="236" t="s">
        <v>48</v>
      </c>
      <c r="O1038" s="93"/>
      <c r="P1038" s="237">
        <f>O1038*H1038</f>
        <v>0</v>
      </c>
      <c r="Q1038" s="237">
        <v>0</v>
      </c>
      <c r="R1038" s="237">
        <f>Q1038*H1038</f>
        <v>0</v>
      </c>
      <c r="S1038" s="237">
        <v>0</v>
      </c>
      <c r="T1038" s="238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39" t="s">
        <v>153</v>
      </c>
      <c r="AT1038" s="239" t="s">
        <v>148</v>
      </c>
      <c r="AU1038" s="239" t="s">
        <v>91</v>
      </c>
      <c r="AY1038" s="18" t="s">
        <v>145</v>
      </c>
      <c r="BE1038" s="240">
        <f>IF(N1038="základní",J1038,0)</f>
        <v>0</v>
      </c>
      <c r="BF1038" s="240">
        <f>IF(N1038="snížená",J1038,0)</f>
        <v>0</v>
      </c>
      <c r="BG1038" s="240">
        <f>IF(N1038="zákl. přenesená",J1038,0)</f>
        <v>0</v>
      </c>
      <c r="BH1038" s="240">
        <f>IF(N1038="sníž. přenesená",J1038,0)</f>
        <v>0</v>
      </c>
      <c r="BI1038" s="240">
        <f>IF(N1038="nulová",J1038,0)</f>
        <v>0</v>
      </c>
      <c r="BJ1038" s="18" t="s">
        <v>87</v>
      </c>
      <c r="BK1038" s="240">
        <f>ROUND(I1038*H1038,2)</f>
        <v>0</v>
      </c>
      <c r="BL1038" s="18" t="s">
        <v>153</v>
      </c>
      <c r="BM1038" s="239" t="s">
        <v>1064</v>
      </c>
    </row>
    <row r="1039" s="2" customFormat="1">
      <c r="A1039" s="40"/>
      <c r="B1039" s="41"/>
      <c r="C1039" s="42"/>
      <c r="D1039" s="241" t="s">
        <v>154</v>
      </c>
      <c r="E1039" s="42"/>
      <c r="F1039" s="242" t="s">
        <v>333</v>
      </c>
      <c r="G1039" s="42"/>
      <c r="H1039" s="42"/>
      <c r="I1039" s="243"/>
      <c r="J1039" s="42"/>
      <c r="K1039" s="42"/>
      <c r="L1039" s="46"/>
      <c r="M1039" s="244"/>
      <c r="N1039" s="245"/>
      <c r="O1039" s="93"/>
      <c r="P1039" s="93"/>
      <c r="Q1039" s="93"/>
      <c r="R1039" s="93"/>
      <c r="S1039" s="93"/>
      <c r="T1039" s="94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8" t="s">
        <v>154</v>
      </c>
      <c r="AU1039" s="18" t="s">
        <v>91</v>
      </c>
    </row>
    <row r="1040" s="2" customFormat="1">
      <c r="A1040" s="40"/>
      <c r="B1040" s="41"/>
      <c r="C1040" s="42"/>
      <c r="D1040" s="246" t="s">
        <v>156</v>
      </c>
      <c r="E1040" s="42"/>
      <c r="F1040" s="247" t="s">
        <v>1065</v>
      </c>
      <c r="G1040" s="42"/>
      <c r="H1040" s="42"/>
      <c r="I1040" s="243"/>
      <c r="J1040" s="42"/>
      <c r="K1040" s="42"/>
      <c r="L1040" s="46"/>
      <c r="M1040" s="244"/>
      <c r="N1040" s="245"/>
      <c r="O1040" s="93"/>
      <c r="P1040" s="93"/>
      <c r="Q1040" s="93"/>
      <c r="R1040" s="93"/>
      <c r="S1040" s="93"/>
      <c r="T1040" s="94"/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T1040" s="18" t="s">
        <v>156</v>
      </c>
      <c r="AU1040" s="18" t="s">
        <v>91</v>
      </c>
    </row>
    <row r="1041" s="13" customFormat="1">
      <c r="A1041" s="13"/>
      <c r="B1041" s="248"/>
      <c r="C1041" s="249"/>
      <c r="D1041" s="241" t="s">
        <v>158</v>
      </c>
      <c r="E1041" s="250" t="s">
        <v>1</v>
      </c>
      <c r="F1041" s="251" t="s">
        <v>1066</v>
      </c>
      <c r="G1041" s="249"/>
      <c r="H1041" s="250" t="s">
        <v>1</v>
      </c>
      <c r="I1041" s="252"/>
      <c r="J1041" s="249"/>
      <c r="K1041" s="249"/>
      <c r="L1041" s="253"/>
      <c r="M1041" s="254"/>
      <c r="N1041" s="255"/>
      <c r="O1041" s="255"/>
      <c r="P1041" s="255"/>
      <c r="Q1041" s="255"/>
      <c r="R1041" s="255"/>
      <c r="S1041" s="255"/>
      <c r="T1041" s="256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7" t="s">
        <v>158</v>
      </c>
      <c r="AU1041" s="257" t="s">
        <v>91</v>
      </c>
      <c r="AV1041" s="13" t="s">
        <v>87</v>
      </c>
      <c r="AW1041" s="13" t="s">
        <v>39</v>
      </c>
      <c r="AX1041" s="13" t="s">
        <v>83</v>
      </c>
      <c r="AY1041" s="257" t="s">
        <v>145</v>
      </c>
    </row>
    <row r="1042" s="14" customFormat="1">
      <c r="A1042" s="14"/>
      <c r="B1042" s="258"/>
      <c r="C1042" s="259"/>
      <c r="D1042" s="241" t="s">
        <v>158</v>
      </c>
      <c r="E1042" s="260" t="s">
        <v>1</v>
      </c>
      <c r="F1042" s="261" t="s">
        <v>1049</v>
      </c>
      <c r="G1042" s="259"/>
      <c r="H1042" s="262">
        <v>11.936</v>
      </c>
      <c r="I1042" s="263"/>
      <c r="J1042" s="259"/>
      <c r="K1042" s="259"/>
      <c r="L1042" s="264"/>
      <c r="M1042" s="265"/>
      <c r="N1042" s="266"/>
      <c r="O1042" s="266"/>
      <c r="P1042" s="266"/>
      <c r="Q1042" s="266"/>
      <c r="R1042" s="266"/>
      <c r="S1042" s="266"/>
      <c r="T1042" s="267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8" t="s">
        <v>158</v>
      </c>
      <c r="AU1042" s="268" t="s">
        <v>91</v>
      </c>
      <c r="AV1042" s="14" t="s">
        <v>91</v>
      </c>
      <c r="AW1042" s="14" t="s">
        <v>39</v>
      </c>
      <c r="AX1042" s="14" t="s">
        <v>83</v>
      </c>
      <c r="AY1042" s="268" t="s">
        <v>145</v>
      </c>
    </row>
    <row r="1043" s="15" customFormat="1">
      <c r="A1043" s="15"/>
      <c r="B1043" s="269"/>
      <c r="C1043" s="270"/>
      <c r="D1043" s="241" t="s">
        <v>158</v>
      </c>
      <c r="E1043" s="271" t="s">
        <v>1</v>
      </c>
      <c r="F1043" s="272" t="s">
        <v>161</v>
      </c>
      <c r="G1043" s="270"/>
      <c r="H1043" s="273">
        <v>11.936</v>
      </c>
      <c r="I1043" s="274"/>
      <c r="J1043" s="270"/>
      <c r="K1043" s="270"/>
      <c r="L1043" s="275"/>
      <c r="M1043" s="276"/>
      <c r="N1043" s="277"/>
      <c r="O1043" s="277"/>
      <c r="P1043" s="277"/>
      <c r="Q1043" s="277"/>
      <c r="R1043" s="277"/>
      <c r="S1043" s="277"/>
      <c r="T1043" s="278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79" t="s">
        <v>158</v>
      </c>
      <c r="AU1043" s="279" t="s">
        <v>91</v>
      </c>
      <c r="AV1043" s="15" t="s">
        <v>153</v>
      </c>
      <c r="AW1043" s="15" t="s">
        <v>39</v>
      </c>
      <c r="AX1043" s="15" t="s">
        <v>87</v>
      </c>
      <c r="AY1043" s="279" t="s">
        <v>145</v>
      </c>
    </row>
    <row r="1044" s="12" customFormat="1" ht="22.8" customHeight="1">
      <c r="A1044" s="12"/>
      <c r="B1044" s="212"/>
      <c r="C1044" s="213"/>
      <c r="D1044" s="214" t="s">
        <v>82</v>
      </c>
      <c r="E1044" s="226" t="s">
        <v>1067</v>
      </c>
      <c r="F1044" s="226" t="s">
        <v>1068</v>
      </c>
      <c r="G1044" s="213"/>
      <c r="H1044" s="213"/>
      <c r="I1044" s="216"/>
      <c r="J1044" s="227">
        <f>BK1044</f>
        <v>0</v>
      </c>
      <c r="K1044" s="213"/>
      <c r="L1044" s="218"/>
      <c r="M1044" s="219"/>
      <c r="N1044" s="220"/>
      <c r="O1044" s="220"/>
      <c r="P1044" s="221">
        <f>SUM(P1045:P1047)</f>
        <v>0</v>
      </c>
      <c r="Q1044" s="220"/>
      <c r="R1044" s="221">
        <f>SUM(R1045:R1047)</f>
        <v>0</v>
      </c>
      <c r="S1044" s="220"/>
      <c r="T1044" s="222">
        <f>SUM(T1045:T1047)</f>
        <v>0</v>
      </c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R1044" s="223" t="s">
        <v>87</v>
      </c>
      <c r="AT1044" s="224" t="s">
        <v>82</v>
      </c>
      <c r="AU1044" s="224" t="s">
        <v>87</v>
      </c>
      <c r="AY1044" s="223" t="s">
        <v>145</v>
      </c>
      <c r="BK1044" s="225">
        <f>SUM(BK1045:BK1047)</f>
        <v>0</v>
      </c>
    </row>
    <row r="1045" s="2" customFormat="1" ht="24.15" customHeight="1">
      <c r="A1045" s="40"/>
      <c r="B1045" s="41"/>
      <c r="C1045" s="228" t="s">
        <v>648</v>
      </c>
      <c r="D1045" s="228" t="s">
        <v>148</v>
      </c>
      <c r="E1045" s="229" t="s">
        <v>1069</v>
      </c>
      <c r="F1045" s="230" t="s">
        <v>1070</v>
      </c>
      <c r="G1045" s="231" t="s">
        <v>331</v>
      </c>
      <c r="H1045" s="232">
        <v>611.524</v>
      </c>
      <c r="I1045" s="233"/>
      <c r="J1045" s="234">
        <f>ROUND(I1045*H1045,2)</f>
        <v>0</v>
      </c>
      <c r="K1045" s="230" t="s">
        <v>152</v>
      </c>
      <c r="L1045" s="46"/>
      <c r="M1045" s="235" t="s">
        <v>1</v>
      </c>
      <c r="N1045" s="236" t="s">
        <v>48</v>
      </c>
      <c r="O1045" s="93"/>
      <c r="P1045" s="237">
        <f>O1045*H1045</f>
        <v>0</v>
      </c>
      <c r="Q1045" s="237">
        <v>0</v>
      </c>
      <c r="R1045" s="237">
        <f>Q1045*H1045</f>
        <v>0</v>
      </c>
      <c r="S1045" s="237">
        <v>0</v>
      </c>
      <c r="T1045" s="238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39" t="s">
        <v>153</v>
      </c>
      <c r="AT1045" s="239" t="s">
        <v>148</v>
      </c>
      <c r="AU1045" s="239" t="s">
        <v>91</v>
      </c>
      <c r="AY1045" s="18" t="s">
        <v>145</v>
      </c>
      <c r="BE1045" s="240">
        <f>IF(N1045="základní",J1045,0)</f>
        <v>0</v>
      </c>
      <c r="BF1045" s="240">
        <f>IF(N1045="snížená",J1045,0)</f>
        <v>0</v>
      </c>
      <c r="BG1045" s="240">
        <f>IF(N1045="zákl. přenesená",J1045,0)</f>
        <v>0</v>
      </c>
      <c r="BH1045" s="240">
        <f>IF(N1045="sníž. přenesená",J1045,0)</f>
        <v>0</v>
      </c>
      <c r="BI1045" s="240">
        <f>IF(N1045="nulová",J1045,0)</f>
        <v>0</v>
      </c>
      <c r="BJ1045" s="18" t="s">
        <v>87</v>
      </c>
      <c r="BK1045" s="240">
        <f>ROUND(I1045*H1045,2)</f>
        <v>0</v>
      </c>
      <c r="BL1045" s="18" t="s">
        <v>153</v>
      </c>
      <c r="BM1045" s="239" t="s">
        <v>1071</v>
      </c>
    </row>
    <row r="1046" s="2" customFormat="1">
      <c r="A1046" s="40"/>
      <c r="B1046" s="41"/>
      <c r="C1046" s="42"/>
      <c r="D1046" s="241" t="s">
        <v>154</v>
      </c>
      <c r="E1046" s="42"/>
      <c r="F1046" s="242" t="s">
        <v>1072</v>
      </c>
      <c r="G1046" s="42"/>
      <c r="H1046" s="42"/>
      <c r="I1046" s="243"/>
      <c r="J1046" s="42"/>
      <c r="K1046" s="42"/>
      <c r="L1046" s="46"/>
      <c r="M1046" s="244"/>
      <c r="N1046" s="245"/>
      <c r="O1046" s="93"/>
      <c r="P1046" s="93"/>
      <c r="Q1046" s="93"/>
      <c r="R1046" s="93"/>
      <c r="S1046" s="93"/>
      <c r="T1046" s="94"/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T1046" s="18" t="s">
        <v>154</v>
      </c>
      <c r="AU1046" s="18" t="s">
        <v>91</v>
      </c>
    </row>
    <row r="1047" s="2" customFormat="1">
      <c r="A1047" s="40"/>
      <c r="B1047" s="41"/>
      <c r="C1047" s="42"/>
      <c r="D1047" s="246" t="s">
        <v>156</v>
      </c>
      <c r="E1047" s="42"/>
      <c r="F1047" s="247" t="s">
        <v>1073</v>
      </c>
      <c r="G1047" s="42"/>
      <c r="H1047" s="42"/>
      <c r="I1047" s="243"/>
      <c r="J1047" s="42"/>
      <c r="K1047" s="42"/>
      <c r="L1047" s="46"/>
      <c r="M1047" s="244"/>
      <c r="N1047" s="245"/>
      <c r="O1047" s="93"/>
      <c r="P1047" s="93"/>
      <c r="Q1047" s="93"/>
      <c r="R1047" s="93"/>
      <c r="S1047" s="93"/>
      <c r="T1047" s="94"/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T1047" s="18" t="s">
        <v>156</v>
      </c>
      <c r="AU1047" s="18" t="s">
        <v>91</v>
      </c>
    </row>
    <row r="1048" s="12" customFormat="1" ht="25.92" customHeight="1">
      <c r="A1048" s="12"/>
      <c r="B1048" s="212"/>
      <c r="C1048" s="213"/>
      <c r="D1048" s="214" t="s">
        <v>82</v>
      </c>
      <c r="E1048" s="215" t="s">
        <v>1074</v>
      </c>
      <c r="F1048" s="215" t="s">
        <v>1075</v>
      </c>
      <c r="G1048" s="213"/>
      <c r="H1048" s="213"/>
      <c r="I1048" s="216"/>
      <c r="J1048" s="217">
        <f>BK1048</f>
        <v>0</v>
      </c>
      <c r="K1048" s="213"/>
      <c r="L1048" s="218"/>
      <c r="M1048" s="219"/>
      <c r="N1048" s="220"/>
      <c r="O1048" s="220"/>
      <c r="P1048" s="221">
        <f>P1049+P1148</f>
        <v>0</v>
      </c>
      <c r="Q1048" s="220"/>
      <c r="R1048" s="221">
        <f>R1049+R1148</f>
        <v>0.13766596</v>
      </c>
      <c r="S1048" s="220"/>
      <c r="T1048" s="222">
        <f>T1049+T1148</f>
        <v>0</v>
      </c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R1048" s="223" t="s">
        <v>91</v>
      </c>
      <c r="AT1048" s="224" t="s">
        <v>82</v>
      </c>
      <c r="AU1048" s="224" t="s">
        <v>83</v>
      </c>
      <c r="AY1048" s="223" t="s">
        <v>145</v>
      </c>
      <c r="BK1048" s="225">
        <f>BK1049+BK1148</f>
        <v>0</v>
      </c>
    </row>
    <row r="1049" s="12" customFormat="1" ht="22.8" customHeight="1">
      <c r="A1049" s="12"/>
      <c r="B1049" s="212"/>
      <c r="C1049" s="213"/>
      <c r="D1049" s="214" t="s">
        <v>82</v>
      </c>
      <c r="E1049" s="226" t="s">
        <v>1076</v>
      </c>
      <c r="F1049" s="226" t="s">
        <v>1077</v>
      </c>
      <c r="G1049" s="213"/>
      <c r="H1049" s="213"/>
      <c r="I1049" s="216"/>
      <c r="J1049" s="227">
        <f>BK1049</f>
        <v>0</v>
      </c>
      <c r="K1049" s="213"/>
      <c r="L1049" s="218"/>
      <c r="M1049" s="219"/>
      <c r="N1049" s="220"/>
      <c r="O1049" s="220"/>
      <c r="P1049" s="221">
        <f>SUM(P1050:P1147)</f>
        <v>0</v>
      </c>
      <c r="Q1049" s="220"/>
      <c r="R1049" s="221">
        <f>SUM(R1050:R1147)</f>
        <v>0.1361608</v>
      </c>
      <c r="S1049" s="220"/>
      <c r="T1049" s="222">
        <f>SUM(T1050:T1147)</f>
        <v>0</v>
      </c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R1049" s="223" t="s">
        <v>91</v>
      </c>
      <c r="AT1049" s="224" t="s">
        <v>82</v>
      </c>
      <c r="AU1049" s="224" t="s">
        <v>87</v>
      </c>
      <c r="AY1049" s="223" t="s">
        <v>145</v>
      </c>
      <c r="BK1049" s="225">
        <f>SUM(BK1050:BK1147)</f>
        <v>0</v>
      </c>
    </row>
    <row r="1050" s="2" customFormat="1" ht="24.15" customHeight="1">
      <c r="A1050" s="40"/>
      <c r="B1050" s="41"/>
      <c r="C1050" s="228" t="s">
        <v>1078</v>
      </c>
      <c r="D1050" s="228" t="s">
        <v>148</v>
      </c>
      <c r="E1050" s="229" t="s">
        <v>1079</v>
      </c>
      <c r="F1050" s="230" t="s">
        <v>1080</v>
      </c>
      <c r="G1050" s="231" t="s">
        <v>207</v>
      </c>
      <c r="H1050" s="232">
        <v>103.94</v>
      </c>
      <c r="I1050" s="233"/>
      <c r="J1050" s="234">
        <f>ROUND(I1050*H1050,2)</f>
        <v>0</v>
      </c>
      <c r="K1050" s="230" t="s">
        <v>152</v>
      </c>
      <c r="L1050" s="46"/>
      <c r="M1050" s="235" t="s">
        <v>1</v>
      </c>
      <c r="N1050" s="236" t="s">
        <v>48</v>
      </c>
      <c r="O1050" s="93"/>
      <c r="P1050" s="237">
        <f>O1050*H1050</f>
        <v>0</v>
      </c>
      <c r="Q1050" s="237">
        <v>0</v>
      </c>
      <c r="R1050" s="237">
        <f>Q1050*H1050</f>
        <v>0</v>
      </c>
      <c r="S1050" s="237">
        <v>0</v>
      </c>
      <c r="T1050" s="238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39" t="s">
        <v>216</v>
      </c>
      <c r="AT1050" s="239" t="s">
        <v>148</v>
      </c>
      <c r="AU1050" s="239" t="s">
        <v>91</v>
      </c>
      <c r="AY1050" s="18" t="s">
        <v>145</v>
      </c>
      <c r="BE1050" s="240">
        <f>IF(N1050="základní",J1050,0)</f>
        <v>0</v>
      </c>
      <c r="BF1050" s="240">
        <f>IF(N1050="snížená",J1050,0)</f>
        <v>0</v>
      </c>
      <c r="BG1050" s="240">
        <f>IF(N1050="zákl. přenesená",J1050,0)</f>
        <v>0</v>
      </c>
      <c r="BH1050" s="240">
        <f>IF(N1050="sníž. přenesená",J1050,0)</f>
        <v>0</v>
      </c>
      <c r="BI1050" s="240">
        <f>IF(N1050="nulová",J1050,0)</f>
        <v>0</v>
      </c>
      <c r="BJ1050" s="18" t="s">
        <v>87</v>
      </c>
      <c r="BK1050" s="240">
        <f>ROUND(I1050*H1050,2)</f>
        <v>0</v>
      </c>
      <c r="BL1050" s="18" t="s">
        <v>216</v>
      </c>
      <c r="BM1050" s="239" t="s">
        <v>1081</v>
      </c>
    </row>
    <row r="1051" s="2" customFormat="1">
      <c r="A1051" s="40"/>
      <c r="B1051" s="41"/>
      <c r="C1051" s="42"/>
      <c r="D1051" s="241" t="s">
        <v>154</v>
      </c>
      <c r="E1051" s="42"/>
      <c r="F1051" s="242" t="s">
        <v>1082</v>
      </c>
      <c r="G1051" s="42"/>
      <c r="H1051" s="42"/>
      <c r="I1051" s="243"/>
      <c r="J1051" s="42"/>
      <c r="K1051" s="42"/>
      <c r="L1051" s="46"/>
      <c r="M1051" s="244"/>
      <c r="N1051" s="245"/>
      <c r="O1051" s="93"/>
      <c r="P1051" s="93"/>
      <c r="Q1051" s="93"/>
      <c r="R1051" s="93"/>
      <c r="S1051" s="93"/>
      <c r="T1051" s="94"/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T1051" s="18" t="s">
        <v>154</v>
      </c>
      <c r="AU1051" s="18" t="s">
        <v>91</v>
      </c>
    </row>
    <row r="1052" s="2" customFormat="1">
      <c r="A1052" s="40"/>
      <c r="B1052" s="41"/>
      <c r="C1052" s="42"/>
      <c r="D1052" s="246" t="s">
        <v>156</v>
      </c>
      <c r="E1052" s="42"/>
      <c r="F1052" s="247" t="s">
        <v>1083</v>
      </c>
      <c r="G1052" s="42"/>
      <c r="H1052" s="42"/>
      <c r="I1052" s="243"/>
      <c r="J1052" s="42"/>
      <c r="K1052" s="42"/>
      <c r="L1052" s="46"/>
      <c r="M1052" s="244"/>
      <c r="N1052" s="245"/>
      <c r="O1052" s="93"/>
      <c r="P1052" s="93"/>
      <c r="Q1052" s="93"/>
      <c r="R1052" s="93"/>
      <c r="S1052" s="93"/>
      <c r="T1052" s="94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8" t="s">
        <v>156</v>
      </c>
      <c r="AU1052" s="18" t="s">
        <v>91</v>
      </c>
    </row>
    <row r="1053" s="13" customFormat="1">
      <c r="A1053" s="13"/>
      <c r="B1053" s="248"/>
      <c r="C1053" s="249"/>
      <c r="D1053" s="241" t="s">
        <v>158</v>
      </c>
      <c r="E1053" s="250" t="s">
        <v>1</v>
      </c>
      <c r="F1053" s="251" t="s">
        <v>1084</v>
      </c>
      <c r="G1053" s="249"/>
      <c r="H1053" s="250" t="s">
        <v>1</v>
      </c>
      <c r="I1053" s="252"/>
      <c r="J1053" s="249"/>
      <c r="K1053" s="249"/>
      <c r="L1053" s="253"/>
      <c r="M1053" s="254"/>
      <c r="N1053" s="255"/>
      <c r="O1053" s="255"/>
      <c r="P1053" s="255"/>
      <c r="Q1053" s="255"/>
      <c r="R1053" s="255"/>
      <c r="S1053" s="255"/>
      <c r="T1053" s="256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7" t="s">
        <v>158</v>
      </c>
      <c r="AU1053" s="257" t="s">
        <v>91</v>
      </c>
      <c r="AV1053" s="13" t="s">
        <v>87</v>
      </c>
      <c r="AW1053" s="13" t="s">
        <v>39</v>
      </c>
      <c r="AX1053" s="13" t="s">
        <v>83</v>
      </c>
      <c r="AY1053" s="257" t="s">
        <v>145</v>
      </c>
    </row>
    <row r="1054" s="14" customFormat="1">
      <c r="A1054" s="14"/>
      <c r="B1054" s="258"/>
      <c r="C1054" s="259"/>
      <c r="D1054" s="241" t="s">
        <v>158</v>
      </c>
      <c r="E1054" s="260" t="s">
        <v>1</v>
      </c>
      <c r="F1054" s="261" t="s">
        <v>1085</v>
      </c>
      <c r="G1054" s="259"/>
      <c r="H1054" s="262">
        <v>36.545999999999999</v>
      </c>
      <c r="I1054" s="263"/>
      <c r="J1054" s="259"/>
      <c r="K1054" s="259"/>
      <c r="L1054" s="264"/>
      <c r="M1054" s="265"/>
      <c r="N1054" s="266"/>
      <c r="O1054" s="266"/>
      <c r="P1054" s="266"/>
      <c r="Q1054" s="266"/>
      <c r="R1054" s="266"/>
      <c r="S1054" s="266"/>
      <c r="T1054" s="267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8" t="s">
        <v>158</v>
      </c>
      <c r="AU1054" s="268" t="s">
        <v>91</v>
      </c>
      <c r="AV1054" s="14" t="s">
        <v>91</v>
      </c>
      <c r="AW1054" s="14" t="s">
        <v>39</v>
      </c>
      <c r="AX1054" s="14" t="s">
        <v>83</v>
      </c>
      <c r="AY1054" s="268" t="s">
        <v>145</v>
      </c>
    </row>
    <row r="1055" s="13" customFormat="1">
      <c r="A1055" s="13"/>
      <c r="B1055" s="248"/>
      <c r="C1055" s="249"/>
      <c r="D1055" s="241" t="s">
        <v>158</v>
      </c>
      <c r="E1055" s="250" t="s">
        <v>1</v>
      </c>
      <c r="F1055" s="251" t="s">
        <v>1086</v>
      </c>
      <c r="G1055" s="249"/>
      <c r="H1055" s="250" t="s">
        <v>1</v>
      </c>
      <c r="I1055" s="252"/>
      <c r="J1055" s="249"/>
      <c r="K1055" s="249"/>
      <c r="L1055" s="253"/>
      <c r="M1055" s="254"/>
      <c r="N1055" s="255"/>
      <c r="O1055" s="255"/>
      <c r="P1055" s="255"/>
      <c r="Q1055" s="255"/>
      <c r="R1055" s="255"/>
      <c r="S1055" s="255"/>
      <c r="T1055" s="25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7" t="s">
        <v>158</v>
      </c>
      <c r="AU1055" s="257" t="s">
        <v>91</v>
      </c>
      <c r="AV1055" s="13" t="s">
        <v>87</v>
      </c>
      <c r="AW1055" s="13" t="s">
        <v>39</v>
      </c>
      <c r="AX1055" s="13" t="s">
        <v>83</v>
      </c>
      <c r="AY1055" s="257" t="s">
        <v>145</v>
      </c>
    </row>
    <row r="1056" s="14" customFormat="1">
      <c r="A1056" s="14"/>
      <c r="B1056" s="258"/>
      <c r="C1056" s="259"/>
      <c r="D1056" s="241" t="s">
        <v>158</v>
      </c>
      <c r="E1056" s="260" t="s">
        <v>1</v>
      </c>
      <c r="F1056" s="261" t="s">
        <v>1087</v>
      </c>
      <c r="G1056" s="259"/>
      <c r="H1056" s="262">
        <v>30.027999999999999</v>
      </c>
      <c r="I1056" s="263"/>
      <c r="J1056" s="259"/>
      <c r="K1056" s="259"/>
      <c r="L1056" s="264"/>
      <c r="M1056" s="265"/>
      <c r="N1056" s="266"/>
      <c r="O1056" s="266"/>
      <c r="P1056" s="266"/>
      <c r="Q1056" s="266"/>
      <c r="R1056" s="266"/>
      <c r="S1056" s="266"/>
      <c r="T1056" s="267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8" t="s">
        <v>158</v>
      </c>
      <c r="AU1056" s="268" t="s">
        <v>91</v>
      </c>
      <c r="AV1056" s="14" t="s">
        <v>91</v>
      </c>
      <c r="AW1056" s="14" t="s">
        <v>39</v>
      </c>
      <c r="AX1056" s="14" t="s">
        <v>83</v>
      </c>
      <c r="AY1056" s="268" t="s">
        <v>145</v>
      </c>
    </row>
    <row r="1057" s="13" customFormat="1">
      <c r="A1057" s="13"/>
      <c r="B1057" s="248"/>
      <c r="C1057" s="249"/>
      <c r="D1057" s="241" t="s">
        <v>158</v>
      </c>
      <c r="E1057" s="250" t="s">
        <v>1</v>
      </c>
      <c r="F1057" s="251" t="s">
        <v>1088</v>
      </c>
      <c r="G1057" s="249"/>
      <c r="H1057" s="250" t="s">
        <v>1</v>
      </c>
      <c r="I1057" s="252"/>
      <c r="J1057" s="249"/>
      <c r="K1057" s="249"/>
      <c r="L1057" s="253"/>
      <c r="M1057" s="254"/>
      <c r="N1057" s="255"/>
      <c r="O1057" s="255"/>
      <c r="P1057" s="255"/>
      <c r="Q1057" s="255"/>
      <c r="R1057" s="255"/>
      <c r="S1057" s="255"/>
      <c r="T1057" s="256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7" t="s">
        <v>158</v>
      </c>
      <c r="AU1057" s="257" t="s">
        <v>91</v>
      </c>
      <c r="AV1057" s="13" t="s">
        <v>87</v>
      </c>
      <c r="AW1057" s="13" t="s">
        <v>39</v>
      </c>
      <c r="AX1057" s="13" t="s">
        <v>83</v>
      </c>
      <c r="AY1057" s="257" t="s">
        <v>145</v>
      </c>
    </row>
    <row r="1058" s="14" customFormat="1">
      <c r="A1058" s="14"/>
      <c r="B1058" s="258"/>
      <c r="C1058" s="259"/>
      <c r="D1058" s="241" t="s">
        <v>158</v>
      </c>
      <c r="E1058" s="260" t="s">
        <v>1</v>
      </c>
      <c r="F1058" s="261" t="s">
        <v>1089</v>
      </c>
      <c r="G1058" s="259"/>
      <c r="H1058" s="262">
        <v>37.366</v>
      </c>
      <c r="I1058" s="263"/>
      <c r="J1058" s="259"/>
      <c r="K1058" s="259"/>
      <c r="L1058" s="264"/>
      <c r="M1058" s="265"/>
      <c r="N1058" s="266"/>
      <c r="O1058" s="266"/>
      <c r="P1058" s="266"/>
      <c r="Q1058" s="266"/>
      <c r="R1058" s="266"/>
      <c r="S1058" s="266"/>
      <c r="T1058" s="267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8" t="s">
        <v>158</v>
      </c>
      <c r="AU1058" s="268" t="s">
        <v>91</v>
      </c>
      <c r="AV1058" s="14" t="s">
        <v>91</v>
      </c>
      <c r="AW1058" s="14" t="s">
        <v>39</v>
      </c>
      <c r="AX1058" s="14" t="s">
        <v>83</v>
      </c>
      <c r="AY1058" s="268" t="s">
        <v>145</v>
      </c>
    </row>
    <row r="1059" s="15" customFormat="1">
      <c r="A1059" s="15"/>
      <c r="B1059" s="269"/>
      <c r="C1059" s="270"/>
      <c r="D1059" s="241" t="s">
        <v>158</v>
      </c>
      <c r="E1059" s="271" t="s">
        <v>1</v>
      </c>
      <c r="F1059" s="272" t="s">
        <v>161</v>
      </c>
      <c r="G1059" s="270"/>
      <c r="H1059" s="273">
        <v>103.94</v>
      </c>
      <c r="I1059" s="274"/>
      <c r="J1059" s="270"/>
      <c r="K1059" s="270"/>
      <c r="L1059" s="275"/>
      <c r="M1059" s="276"/>
      <c r="N1059" s="277"/>
      <c r="O1059" s="277"/>
      <c r="P1059" s="277"/>
      <c r="Q1059" s="277"/>
      <c r="R1059" s="277"/>
      <c r="S1059" s="277"/>
      <c r="T1059" s="278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79" t="s">
        <v>158</v>
      </c>
      <c r="AU1059" s="279" t="s">
        <v>91</v>
      </c>
      <c r="AV1059" s="15" t="s">
        <v>153</v>
      </c>
      <c r="AW1059" s="15" t="s">
        <v>39</v>
      </c>
      <c r="AX1059" s="15" t="s">
        <v>87</v>
      </c>
      <c r="AY1059" s="279" t="s">
        <v>145</v>
      </c>
    </row>
    <row r="1060" s="2" customFormat="1" ht="16.5" customHeight="1">
      <c r="A1060" s="40"/>
      <c r="B1060" s="41"/>
      <c r="C1060" s="292" t="s">
        <v>654</v>
      </c>
      <c r="D1060" s="292" t="s">
        <v>347</v>
      </c>
      <c r="E1060" s="293" t="s">
        <v>1090</v>
      </c>
      <c r="F1060" s="294" t="s">
        <v>1091</v>
      </c>
      <c r="G1060" s="295" t="s">
        <v>331</v>
      </c>
      <c r="H1060" s="296">
        <v>0.064000000000000001</v>
      </c>
      <c r="I1060" s="297"/>
      <c r="J1060" s="298">
        <f>ROUND(I1060*H1060,2)</f>
        <v>0</v>
      </c>
      <c r="K1060" s="294" t="s">
        <v>152</v>
      </c>
      <c r="L1060" s="299"/>
      <c r="M1060" s="300" t="s">
        <v>1</v>
      </c>
      <c r="N1060" s="301" t="s">
        <v>48</v>
      </c>
      <c r="O1060" s="93"/>
      <c r="P1060" s="237">
        <f>O1060*H1060</f>
        <v>0</v>
      </c>
      <c r="Q1060" s="237">
        <v>1</v>
      </c>
      <c r="R1060" s="237">
        <f>Q1060*H1060</f>
        <v>0.064000000000000001</v>
      </c>
      <c r="S1060" s="237">
        <v>0</v>
      </c>
      <c r="T1060" s="238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39" t="s">
        <v>198</v>
      </c>
      <c r="AT1060" s="239" t="s">
        <v>347</v>
      </c>
      <c r="AU1060" s="239" t="s">
        <v>91</v>
      </c>
      <c r="AY1060" s="18" t="s">
        <v>145</v>
      </c>
      <c r="BE1060" s="240">
        <f>IF(N1060="základní",J1060,0)</f>
        <v>0</v>
      </c>
      <c r="BF1060" s="240">
        <f>IF(N1060="snížená",J1060,0)</f>
        <v>0</v>
      </c>
      <c r="BG1060" s="240">
        <f>IF(N1060="zákl. přenesená",J1060,0)</f>
        <v>0</v>
      </c>
      <c r="BH1060" s="240">
        <f>IF(N1060="sníž. přenesená",J1060,0)</f>
        <v>0</v>
      </c>
      <c r="BI1060" s="240">
        <f>IF(N1060="nulová",J1060,0)</f>
        <v>0</v>
      </c>
      <c r="BJ1060" s="18" t="s">
        <v>87</v>
      </c>
      <c r="BK1060" s="240">
        <f>ROUND(I1060*H1060,2)</f>
        <v>0</v>
      </c>
      <c r="BL1060" s="18" t="s">
        <v>153</v>
      </c>
      <c r="BM1060" s="239" t="s">
        <v>1092</v>
      </c>
    </row>
    <row r="1061" s="2" customFormat="1">
      <c r="A1061" s="40"/>
      <c r="B1061" s="41"/>
      <c r="C1061" s="42"/>
      <c r="D1061" s="241" t="s">
        <v>154</v>
      </c>
      <c r="E1061" s="42"/>
      <c r="F1061" s="242" t="s">
        <v>1091</v>
      </c>
      <c r="G1061" s="42"/>
      <c r="H1061" s="42"/>
      <c r="I1061" s="243"/>
      <c r="J1061" s="42"/>
      <c r="K1061" s="42"/>
      <c r="L1061" s="46"/>
      <c r="M1061" s="244"/>
      <c r="N1061" s="245"/>
      <c r="O1061" s="93"/>
      <c r="P1061" s="93"/>
      <c r="Q1061" s="93"/>
      <c r="R1061" s="93"/>
      <c r="S1061" s="93"/>
      <c r="T1061" s="94"/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T1061" s="18" t="s">
        <v>154</v>
      </c>
      <c r="AU1061" s="18" t="s">
        <v>91</v>
      </c>
    </row>
    <row r="1062" s="2" customFormat="1">
      <c r="A1062" s="40"/>
      <c r="B1062" s="41"/>
      <c r="C1062" s="42"/>
      <c r="D1062" s="241" t="s">
        <v>855</v>
      </c>
      <c r="E1062" s="42"/>
      <c r="F1062" s="280" t="s">
        <v>1093</v>
      </c>
      <c r="G1062" s="42"/>
      <c r="H1062" s="42"/>
      <c r="I1062" s="243"/>
      <c r="J1062" s="42"/>
      <c r="K1062" s="42"/>
      <c r="L1062" s="46"/>
      <c r="M1062" s="244"/>
      <c r="N1062" s="245"/>
      <c r="O1062" s="93"/>
      <c r="P1062" s="93"/>
      <c r="Q1062" s="93"/>
      <c r="R1062" s="93"/>
      <c r="S1062" s="93"/>
      <c r="T1062" s="94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8" t="s">
        <v>855</v>
      </c>
      <c r="AU1062" s="18" t="s">
        <v>91</v>
      </c>
    </row>
    <row r="1063" s="13" customFormat="1">
      <c r="A1063" s="13"/>
      <c r="B1063" s="248"/>
      <c r="C1063" s="249"/>
      <c r="D1063" s="241" t="s">
        <v>158</v>
      </c>
      <c r="E1063" s="250" t="s">
        <v>1</v>
      </c>
      <c r="F1063" s="251" t="s">
        <v>1084</v>
      </c>
      <c r="G1063" s="249"/>
      <c r="H1063" s="250" t="s">
        <v>1</v>
      </c>
      <c r="I1063" s="252"/>
      <c r="J1063" s="249"/>
      <c r="K1063" s="249"/>
      <c r="L1063" s="253"/>
      <c r="M1063" s="254"/>
      <c r="N1063" s="255"/>
      <c r="O1063" s="255"/>
      <c r="P1063" s="255"/>
      <c r="Q1063" s="255"/>
      <c r="R1063" s="255"/>
      <c r="S1063" s="255"/>
      <c r="T1063" s="256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57" t="s">
        <v>158</v>
      </c>
      <c r="AU1063" s="257" t="s">
        <v>91</v>
      </c>
      <c r="AV1063" s="13" t="s">
        <v>87</v>
      </c>
      <c r="AW1063" s="13" t="s">
        <v>39</v>
      </c>
      <c r="AX1063" s="13" t="s">
        <v>83</v>
      </c>
      <c r="AY1063" s="257" t="s">
        <v>145</v>
      </c>
    </row>
    <row r="1064" s="14" customFormat="1">
      <c r="A1064" s="14"/>
      <c r="B1064" s="258"/>
      <c r="C1064" s="259"/>
      <c r="D1064" s="241" t="s">
        <v>158</v>
      </c>
      <c r="E1064" s="260" t="s">
        <v>1</v>
      </c>
      <c r="F1064" s="261" t="s">
        <v>1085</v>
      </c>
      <c r="G1064" s="259"/>
      <c r="H1064" s="262">
        <v>36.545999999999999</v>
      </c>
      <c r="I1064" s="263"/>
      <c r="J1064" s="259"/>
      <c r="K1064" s="259"/>
      <c r="L1064" s="264"/>
      <c r="M1064" s="265"/>
      <c r="N1064" s="266"/>
      <c r="O1064" s="266"/>
      <c r="P1064" s="266"/>
      <c r="Q1064" s="266"/>
      <c r="R1064" s="266"/>
      <c r="S1064" s="266"/>
      <c r="T1064" s="267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68" t="s">
        <v>158</v>
      </c>
      <c r="AU1064" s="268" t="s">
        <v>91</v>
      </c>
      <c r="AV1064" s="14" t="s">
        <v>91</v>
      </c>
      <c r="AW1064" s="14" t="s">
        <v>39</v>
      </c>
      <c r="AX1064" s="14" t="s">
        <v>83</v>
      </c>
      <c r="AY1064" s="268" t="s">
        <v>145</v>
      </c>
    </row>
    <row r="1065" s="13" customFormat="1">
      <c r="A1065" s="13"/>
      <c r="B1065" s="248"/>
      <c r="C1065" s="249"/>
      <c r="D1065" s="241" t="s">
        <v>158</v>
      </c>
      <c r="E1065" s="250" t="s">
        <v>1</v>
      </c>
      <c r="F1065" s="251" t="s">
        <v>1086</v>
      </c>
      <c r="G1065" s="249"/>
      <c r="H1065" s="250" t="s">
        <v>1</v>
      </c>
      <c r="I1065" s="252"/>
      <c r="J1065" s="249"/>
      <c r="K1065" s="249"/>
      <c r="L1065" s="253"/>
      <c r="M1065" s="254"/>
      <c r="N1065" s="255"/>
      <c r="O1065" s="255"/>
      <c r="P1065" s="255"/>
      <c r="Q1065" s="255"/>
      <c r="R1065" s="255"/>
      <c r="S1065" s="255"/>
      <c r="T1065" s="256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7" t="s">
        <v>158</v>
      </c>
      <c r="AU1065" s="257" t="s">
        <v>91</v>
      </c>
      <c r="AV1065" s="13" t="s">
        <v>87</v>
      </c>
      <c r="AW1065" s="13" t="s">
        <v>39</v>
      </c>
      <c r="AX1065" s="13" t="s">
        <v>83</v>
      </c>
      <c r="AY1065" s="257" t="s">
        <v>145</v>
      </c>
    </row>
    <row r="1066" s="14" customFormat="1">
      <c r="A1066" s="14"/>
      <c r="B1066" s="258"/>
      <c r="C1066" s="259"/>
      <c r="D1066" s="241" t="s">
        <v>158</v>
      </c>
      <c r="E1066" s="260" t="s">
        <v>1</v>
      </c>
      <c r="F1066" s="261" t="s">
        <v>1087</v>
      </c>
      <c r="G1066" s="259"/>
      <c r="H1066" s="262">
        <v>30.027999999999999</v>
      </c>
      <c r="I1066" s="263"/>
      <c r="J1066" s="259"/>
      <c r="K1066" s="259"/>
      <c r="L1066" s="264"/>
      <c r="M1066" s="265"/>
      <c r="N1066" s="266"/>
      <c r="O1066" s="266"/>
      <c r="P1066" s="266"/>
      <c r="Q1066" s="266"/>
      <c r="R1066" s="266"/>
      <c r="S1066" s="266"/>
      <c r="T1066" s="267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8" t="s">
        <v>158</v>
      </c>
      <c r="AU1066" s="268" t="s">
        <v>91</v>
      </c>
      <c r="AV1066" s="14" t="s">
        <v>91</v>
      </c>
      <c r="AW1066" s="14" t="s">
        <v>39</v>
      </c>
      <c r="AX1066" s="14" t="s">
        <v>83</v>
      </c>
      <c r="AY1066" s="268" t="s">
        <v>145</v>
      </c>
    </row>
    <row r="1067" s="13" customFormat="1">
      <c r="A1067" s="13"/>
      <c r="B1067" s="248"/>
      <c r="C1067" s="249"/>
      <c r="D1067" s="241" t="s">
        <v>158</v>
      </c>
      <c r="E1067" s="250" t="s">
        <v>1</v>
      </c>
      <c r="F1067" s="251" t="s">
        <v>1088</v>
      </c>
      <c r="G1067" s="249"/>
      <c r="H1067" s="250" t="s">
        <v>1</v>
      </c>
      <c r="I1067" s="252"/>
      <c r="J1067" s="249"/>
      <c r="K1067" s="249"/>
      <c r="L1067" s="253"/>
      <c r="M1067" s="254"/>
      <c r="N1067" s="255"/>
      <c r="O1067" s="255"/>
      <c r="P1067" s="255"/>
      <c r="Q1067" s="255"/>
      <c r="R1067" s="255"/>
      <c r="S1067" s="255"/>
      <c r="T1067" s="256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57" t="s">
        <v>158</v>
      </c>
      <c r="AU1067" s="257" t="s">
        <v>91</v>
      </c>
      <c r="AV1067" s="13" t="s">
        <v>87</v>
      </c>
      <c r="AW1067" s="13" t="s">
        <v>39</v>
      </c>
      <c r="AX1067" s="13" t="s">
        <v>83</v>
      </c>
      <c r="AY1067" s="257" t="s">
        <v>145</v>
      </c>
    </row>
    <row r="1068" s="14" customFormat="1">
      <c r="A1068" s="14"/>
      <c r="B1068" s="258"/>
      <c r="C1068" s="259"/>
      <c r="D1068" s="241" t="s">
        <v>158</v>
      </c>
      <c r="E1068" s="260" t="s">
        <v>1</v>
      </c>
      <c r="F1068" s="261" t="s">
        <v>1089</v>
      </c>
      <c r="G1068" s="259"/>
      <c r="H1068" s="262">
        <v>37.366</v>
      </c>
      <c r="I1068" s="263"/>
      <c r="J1068" s="259"/>
      <c r="K1068" s="259"/>
      <c r="L1068" s="264"/>
      <c r="M1068" s="265"/>
      <c r="N1068" s="266"/>
      <c r="O1068" s="266"/>
      <c r="P1068" s="266"/>
      <c r="Q1068" s="266"/>
      <c r="R1068" s="266"/>
      <c r="S1068" s="266"/>
      <c r="T1068" s="267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8" t="s">
        <v>158</v>
      </c>
      <c r="AU1068" s="268" t="s">
        <v>91</v>
      </c>
      <c r="AV1068" s="14" t="s">
        <v>91</v>
      </c>
      <c r="AW1068" s="14" t="s">
        <v>39</v>
      </c>
      <c r="AX1068" s="14" t="s">
        <v>83</v>
      </c>
      <c r="AY1068" s="268" t="s">
        <v>145</v>
      </c>
    </row>
    <row r="1069" s="13" customFormat="1">
      <c r="A1069" s="13"/>
      <c r="B1069" s="248"/>
      <c r="C1069" s="249"/>
      <c r="D1069" s="241" t="s">
        <v>158</v>
      </c>
      <c r="E1069" s="250" t="s">
        <v>1</v>
      </c>
      <c r="F1069" s="251" t="s">
        <v>1094</v>
      </c>
      <c r="G1069" s="249"/>
      <c r="H1069" s="250" t="s">
        <v>1</v>
      </c>
      <c r="I1069" s="252"/>
      <c r="J1069" s="249"/>
      <c r="K1069" s="249"/>
      <c r="L1069" s="253"/>
      <c r="M1069" s="254"/>
      <c r="N1069" s="255"/>
      <c r="O1069" s="255"/>
      <c r="P1069" s="255"/>
      <c r="Q1069" s="255"/>
      <c r="R1069" s="255"/>
      <c r="S1069" s="255"/>
      <c r="T1069" s="25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7" t="s">
        <v>158</v>
      </c>
      <c r="AU1069" s="257" t="s">
        <v>91</v>
      </c>
      <c r="AV1069" s="13" t="s">
        <v>87</v>
      </c>
      <c r="AW1069" s="13" t="s">
        <v>39</v>
      </c>
      <c r="AX1069" s="13" t="s">
        <v>83</v>
      </c>
      <c r="AY1069" s="257" t="s">
        <v>145</v>
      </c>
    </row>
    <row r="1070" s="14" customFormat="1">
      <c r="A1070" s="14"/>
      <c r="B1070" s="258"/>
      <c r="C1070" s="259"/>
      <c r="D1070" s="241" t="s">
        <v>158</v>
      </c>
      <c r="E1070" s="260" t="s">
        <v>1</v>
      </c>
      <c r="F1070" s="261" t="s">
        <v>1095</v>
      </c>
      <c r="G1070" s="259"/>
      <c r="H1070" s="262">
        <v>56.700000000000003</v>
      </c>
      <c r="I1070" s="263"/>
      <c r="J1070" s="259"/>
      <c r="K1070" s="259"/>
      <c r="L1070" s="264"/>
      <c r="M1070" s="265"/>
      <c r="N1070" s="266"/>
      <c r="O1070" s="266"/>
      <c r="P1070" s="266"/>
      <c r="Q1070" s="266"/>
      <c r="R1070" s="266"/>
      <c r="S1070" s="266"/>
      <c r="T1070" s="267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68" t="s">
        <v>158</v>
      </c>
      <c r="AU1070" s="268" t="s">
        <v>91</v>
      </c>
      <c r="AV1070" s="14" t="s">
        <v>91</v>
      </c>
      <c r="AW1070" s="14" t="s">
        <v>39</v>
      </c>
      <c r="AX1070" s="14" t="s">
        <v>83</v>
      </c>
      <c r="AY1070" s="268" t="s">
        <v>145</v>
      </c>
    </row>
    <row r="1071" s="16" customFormat="1">
      <c r="A1071" s="16"/>
      <c r="B1071" s="281"/>
      <c r="C1071" s="282"/>
      <c r="D1071" s="241" t="s">
        <v>158</v>
      </c>
      <c r="E1071" s="283" t="s">
        <v>1</v>
      </c>
      <c r="F1071" s="284" t="s">
        <v>326</v>
      </c>
      <c r="G1071" s="282"/>
      <c r="H1071" s="285">
        <v>160.63999999999999</v>
      </c>
      <c r="I1071" s="286"/>
      <c r="J1071" s="282"/>
      <c r="K1071" s="282"/>
      <c r="L1071" s="287"/>
      <c r="M1071" s="288"/>
      <c r="N1071" s="289"/>
      <c r="O1071" s="289"/>
      <c r="P1071" s="289"/>
      <c r="Q1071" s="289"/>
      <c r="R1071" s="289"/>
      <c r="S1071" s="289"/>
      <c r="T1071" s="290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T1071" s="291" t="s">
        <v>158</v>
      </c>
      <c r="AU1071" s="291" t="s">
        <v>91</v>
      </c>
      <c r="AV1071" s="16" t="s">
        <v>167</v>
      </c>
      <c r="AW1071" s="16" t="s">
        <v>39</v>
      </c>
      <c r="AX1071" s="16" t="s">
        <v>83</v>
      </c>
      <c r="AY1071" s="291" t="s">
        <v>145</v>
      </c>
    </row>
    <row r="1072" s="14" customFormat="1">
      <c r="A1072" s="14"/>
      <c r="B1072" s="258"/>
      <c r="C1072" s="259"/>
      <c r="D1072" s="241" t="s">
        <v>158</v>
      </c>
      <c r="E1072" s="260" t="s">
        <v>1</v>
      </c>
      <c r="F1072" s="261" t="s">
        <v>1096</v>
      </c>
      <c r="G1072" s="259"/>
      <c r="H1072" s="262">
        <v>0.064000000000000001</v>
      </c>
      <c r="I1072" s="263"/>
      <c r="J1072" s="259"/>
      <c r="K1072" s="259"/>
      <c r="L1072" s="264"/>
      <c r="M1072" s="265"/>
      <c r="N1072" s="266"/>
      <c r="O1072" s="266"/>
      <c r="P1072" s="266"/>
      <c r="Q1072" s="266"/>
      <c r="R1072" s="266"/>
      <c r="S1072" s="266"/>
      <c r="T1072" s="267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68" t="s">
        <v>158</v>
      </c>
      <c r="AU1072" s="268" t="s">
        <v>91</v>
      </c>
      <c r="AV1072" s="14" t="s">
        <v>91</v>
      </c>
      <c r="AW1072" s="14" t="s">
        <v>39</v>
      </c>
      <c r="AX1072" s="14" t="s">
        <v>87</v>
      </c>
      <c r="AY1072" s="268" t="s">
        <v>145</v>
      </c>
    </row>
    <row r="1073" s="2" customFormat="1" ht="24.15" customHeight="1">
      <c r="A1073" s="40"/>
      <c r="B1073" s="41"/>
      <c r="C1073" s="228" t="s">
        <v>1097</v>
      </c>
      <c r="D1073" s="228" t="s">
        <v>148</v>
      </c>
      <c r="E1073" s="229" t="s">
        <v>1098</v>
      </c>
      <c r="F1073" s="230" t="s">
        <v>1099</v>
      </c>
      <c r="G1073" s="231" t="s">
        <v>207</v>
      </c>
      <c r="H1073" s="232">
        <v>44.555999999999997</v>
      </c>
      <c r="I1073" s="233"/>
      <c r="J1073" s="234">
        <f>ROUND(I1073*H1073,2)</f>
        <v>0</v>
      </c>
      <c r="K1073" s="230" t="s">
        <v>152</v>
      </c>
      <c r="L1073" s="46"/>
      <c r="M1073" s="235" t="s">
        <v>1</v>
      </c>
      <c r="N1073" s="236" t="s">
        <v>48</v>
      </c>
      <c r="O1073" s="93"/>
      <c r="P1073" s="237">
        <f>O1073*H1073</f>
        <v>0</v>
      </c>
      <c r="Q1073" s="237">
        <v>0</v>
      </c>
      <c r="R1073" s="237">
        <f>Q1073*H1073</f>
        <v>0</v>
      </c>
      <c r="S1073" s="237">
        <v>0</v>
      </c>
      <c r="T1073" s="238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39" t="s">
        <v>216</v>
      </c>
      <c r="AT1073" s="239" t="s">
        <v>148</v>
      </c>
      <c r="AU1073" s="239" t="s">
        <v>91</v>
      </c>
      <c r="AY1073" s="18" t="s">
        <v>145</v>
      </c>
      <c r="BE1073" s="240">
        <f>IF(N1073="základní",J1073,0)</f>
        <v>0</v>
      </c>
      <c r="BF1073" s="240">
        <f>IF(N1073="snížená",J1073,0)</f>
        <v>0</v>
      </c>
      <c r="BG1073" s="240">
        <f>IF(N1073="zákl. přenesená",J1073,0)</f>
        <v>0</v>
      </c>
      <c r="BH1073" s="240">
        <f>IF(N1073="sníž. přenesená",J1073,0)</f>
        <v>0</v>
      </c>
      <c r="BI1073" s="240">
        <f>IF(N1073="nulová",J1073,0)</f>
        <v>0</v>
      </c>
      <c r="BJ1073" s="18" t="s">
        <v>87</v>
      </c>
      <c r="BK1073" s="240">
        <f>ROUND(I1073*H1073,2)</f>
        <v>0</v>
      </c>
      <c r="BL1073" s="18" t="s">
        <v>216</v>
      </c>
      <c r="BM1073" s="239" t="s">
        <v>1100</v>
      </c>
    </row>
    <row r="1074" s="2" customFormat="1">
      <c r="A1074" s="40"/>
      <c r="B1074" s="41"/>
      <c r="C1074" s="42"/>
      <c r="D1074" s="241" t="s">
        <v>154</v>
      </c>
      <c r="E1074" s="42"/>
      <c r="F1074" s="242" t="s">
        <v>1101</v>
      </c>
      <c r="G1074" s="42"/>
      <c r="H1074" s="42"/>
      <c r="I1074" s="243"/>
      <c r="J1074" s="42"/>
      <c r="K1074" s="42"/>
      <c r="L1074" s="46"/>
      <c r="M1074" s="244"/>
      <c r="N1074" s="245"/>
      <c r="O1074" s="93"/>
      <c r="P1074" s="93"/>
      <c r="Q1074" s="93"/>
      <c r="R1074" s="93"/>
      <c r="S1074" s="93"/>
      <c r="T1074" s="94"/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T1074" s="18" t="s">
        <v>154</v>
      </c>
      <c r="AU1074" s="18" t="s">
        <v>91</v>
      </c>
    </row>
    <row r="1075" s="2" customFormat="1">
      <c r="A1075" s="40"/>
      <c r="B1075" s="41"/>
      <c r="C1075" s="42"/>
      <c r="D1075" s="246" t="s">
        <v>156</v>
      </c>
      <c r="E1075" s="42"/>
      <c r="F1075" s="247" t="s">
        <v>1102</v>
      </c>
      <c r="G1075" s="42"/>
      <c r="H1075" s="42"/>
      <c r="I1075" s="243"/>
      <c r="J1075" s="42"/>
      <c r="K1075" s="42"/>
      <c r="L1075" s="46"/>
      <c r="M1075" s="244"/>
      <c r="N1075" s="245"/>
      <c r="O1075" s="93"/>
      <c r="P1075" s="93"/>
      <c r="Q1075" s="93"/>
      <c r="R1075" s="93"/>
      <c r="S1075" s="93"/>
      <c r="T1075" s="94"/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T1075" s="18" t="s">
        <v>156</v>
      </c>
      <c r="AU1075" s="18" t="s">
        <v>91</v>
      </c>
    </row>
    <row r="1076" s="13" customFormat="1">
      <c r="A1076" s="13"/>
      <c r="B1076" s="248"/>
      <c r="C1076" s="249"/>
      <c r="D1076" s="241" t="s">
        <v>158</v>
      </c>
      <c r="E1076" s="250" t="s">
        <v>1</v>
      </c>
      <c r="F1076" s="251" t="s">
        <v>1103</v>
      </c>
      <c r="G1076" s="249"/>
      <c r="H1076" s="250" t="s">
        <v>1</v>
      </c>
      <c r="I1076" s="252"/>
      <c r="J1076" s="249"/>
      <c r="K1076" s="249"/>
      <c r="L1076" s="253"/>
      <c r="M1076" s="254"/>
      <c r="N1076" s="255"/>
      <c r="O1076" s="255"/>
      <c r="P1076" s="255"/>
      <c r="Q1076" s="255"/>
      <c r="R1076" s="255"/>
      <c r="S1076" s="255"/>
      <c r="T1076" s="256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7" t="s">
        <v>158</v>
      </c>
      <c r="AU1076" s="257" t="s">
        <v>91</v>
      </c>
      <c r="AV1076" s="13" t="s">
        <v>87</v>
      </c>
      <c r="AW1076" s="13" t="s">
        <v>39</v>
      </c>
      <c r="AX1076" s="13" t="s">
        <v>83</v>
      </c>
      <c r="AY1076" s="257" t="s">
        <v>145</v>
      </c>
    </row>
    <row r="1077" s="14" customFormat="1">
      <c r="A1077" s="14"/>
      <c r="B1077" s="258"/>
      <c r="C1077" s="259"/>
      <c r="D1077" s="241" t="s">
        <v>158</v>
      </c>
      <c r="E1077" s="260" t="s">
        <v>1</v>
      </c>
      <c r="F1077" s="261" t="s">
        <v>1104</v>
      </c>
      <c r="G1077" s="259"/>
      <c r="H1077" s="262">
        <v>44.555999999999997</v>
      </c>
      <c r="I1077" s="263"/>
      <c r="J1077" s="259"/>
      <c r="K1077" s="259"/>
      <c r="L1077" s="264"/>
      <c r="M1077" s="265"/>
      <c r="N1077" s="266"/>
      <c r="O1077" s="266"/>
      <c r="P1077" s="266"/>
      <c r="Q1077" s="266"/>
      <c r="R1077" s="266"/>
      <c r="S1077" s="266"/>
      <c r="T1077" s="267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8" t="s">
        <v>158</v>
      </c>
      <c r="AU1077" s="268" t="s">
        <v>91</v>
      </c>
      <c r="AV1077" s="14" t="s">
        <v>91</v>
      </c>
      <c r="AW1077" s="14" t="s">
        <v>39</v>
      </c>
      <c r="AX1077" s="14" t="s">
        <v>83</v>
      </c>
      <c r="AY1077" s="268" t="s">
        <v>145</v>
      </c>
    </row>
    <row r="1078" s="15" customFormat="1">
      <c r="A1078" s="15"/>
      <c r="B1078" s="269"/>
      <c r="C1078" s="270"/>
      <c r="D1078" s="241" t="s">
        <v>158</v>
      </c>
      <c r="E1078" s="271" t="s">
        <v>1</v>
      </c>
      <c r="F1078" s="272" t="s">
        <v>161</v>
      </c>
      <c r="G1078" s="270"/>
      <c r="H1078" s="273">
        <v>44.555999999999997</v>
      </c>
      <c r="I1078" s="274"/>
      <c r="J1078" s="270"/>
      <c r="K1078" s="270"/>
      <c r="L1078" s="275"/>
      <c r="M1078" s="276"/>
      <c r="N1078" s="277"/>
      <c r="O1078" s="277"/>
      <c r="P1078" s="277"/>
      <c r="Q1078" s="277"/>
      <c r="R1078" s="277"/>
      <c r="S1078" s="277"/>
      <c r="T1078" s="278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79" t="s">
        <v>158</v>
      </c>
      <c r="AU1078" s="279" t="s">
        <v>91</v>
      </c>
      <c r="AV1078" s="15" t="s">
        <v>153</v>
      </c>
      <c r="AW1078" s="15" t="s">
        <v>39</v>
      </c>
      <c r="AX1078" s="15" t="s">
        <v>87</v>
      </c>
      <c r="AY1078" s="279" t="s">
        <v>145</v>
      </c>
    </row>
    <row r="1079" s="2" customFormat="1" ht="16.5" customHeight="1">
      <c r="A1079" s="40"/>
      <c r="B1079" s="41"/>
      <c r="C1079" s="292" t="s">
        <v>661</v>
      </c>
      <c r="D1079" s="292" t="s">
        <v>347</v>
      </c>
      <c r="E1079" s="293" t="s">
        <v>1105</v>
      </c>
      <c r="F1079" s="294" t="s">
        <v>1106</v>
      </c>
      <c r="G1079" s="295" t="s">
        <v>331</v>
      </c>
      <c r="H1079" s="296">
        <v>0.021999999999999999</v>
      </c>
      <c r="I1079" s="297"/>
      <c r="J1079" s="298">
        <f>ROUND(I1079*H1079,2)</f>
        <v>0</v>
      </c>
      <c r="K1079" s="294" t="s">
        <v>152</v>
      </c>
      <c r="L1079" s="299"/>
      <c r="M1079" s="300" t="s">
        <v>1</v>
      </c>
      <c r="N1079" s="301" t="s">
        <v>48</v>
      </c>
      <c r="O1079" s="93"/>
      <c r="P1079" s="237">
        <f>O1079*H1079</f>
        <v>0</v>
      </c>
      <c r="Q1079" s="237">
        <v>1</v>
      </c>
      <c r="R1079" s="237">
        <f>Q1079*H1079</f>
        <v>0.021999999999999999</v>
      </c>
      <c r="S1079" s="237">
        <v>0</v>
      </c>
      <c r="T1079" s="238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39" t="s">
        <v>198</v>
      </c>
      <c r="AT1079" s="239" t="s">
        <v>347</v>
      </c>
      <c r="AU1079" s="239" t="s">
        <v>91</v>
      </c>
      <c r="AY1079" s="18" t="s">
        <v>145</v>
      </c>
      <c r="BE1079" s="240">
        <f>IF(N1079="základní",J1079,0)</f>
        <v>0</v>
      </c>
      <c r="BF1079" s="240">
        <f>IF(N1079="snížená",J1079,0)</f>
        <v>0</v>
      </c>
      <c r="BG1079" s="240">
        <f>IF(N1079="zákl. přenesená",J1079,0)</f>
        <v>0</v>
      </c>
      <c r="BH1079" s="240">
        <f>IF(N1079="sníž. přenesená",J1079,0)</f>
        <v>0</v>
      </c>
      <c r="BI1079" s="240">
        <f>IF(N1079="nulová",J1079,0)</f>
        <v>0</v>
      </c>
      <c r="BJ1079" s="18" t="s">
        <v>87</v>
      </c>
      <c r="BK1079" s="240">
        <f>ROUND(I1079*H1079,2)</f>
        <v>0</v>
      </c>
      <c r="BL1079" s="18" t="s">
        <v>153</v>
      </c>
      <c r="BM1079" s="239" t="s">
        <v>1107</v>
      </c>
    </row>
    <row r="1080" s="2" customFormat="1">
      <c r="A1080" s="40"/>
      <c r="B1080" s="41"/>
      <c r="C1080" s="42"/>
      <c r="D1080" s="241" t="s">
        <v>154</v>
      </c>
      <c r="E1080" s="42"/>
      <c r="F1080" s="242" t="s">
        <v>1106</v>
      </c>
      <c r="G1080" s="42"/>
      <c r="H1080" s="42"/>
      <c r="I1080" s="243"/>
      <c r="J1080" s="42"/>
      <c r="K1080" s="42"/>
      <c r="L1080" s="46"/>
      <c r="M1080" s="244"/>
      <c r="N1080" s="245"/>
      <c r="O1080" s="93"/>
      <c r="P1080" s="93"/>
      <c r="Q1080" s="93"/>
      <c r="R1080" s="93"/>
      <c r="S1080" s="93"/>
      <c r="T1080" s="94"/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T1080" s="18" t="s">
        <v>154</v>
      </c>
      <c r="AU1080" s="18" t="s">
        <v>91</v>
      </c>
    </row>
    <row r="1081" s="2" customFormat="1">
      <c r="A1081" s="40"/>
      <c r="B1081" s="41"/>
      <c r="C1081" s="42"/>
      <c r="D1081" s="241" t="s">
        <v>855</v>
      </c>
      <c r="E1081" s="42"/>
      <c r="F1081" s="280" t="s">
        <v>1093</v>
      </c>
      <c r="G1081" s="42"/>
      <c r="H1081" s="42"/>
      <c r="I1081" s="243"/>
      <c r="J1081" s="42"/>
      <c r="K1081" s="42"/>
      <c r="L1081" s="46"/>
      <c r="M1081" s="244"/>
      <c r="N1081" s="245"/>
      <c r="O1081" s="93"/>
      <c r="P1081" s="93"/>
      <c r="Q1081" s="93"/>
      <c r="R1081" s="93"/>
      <c r="S1081" s="93"/>
      <c r="T1081" s="94"/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T1081" s="18" t="s">
        <v>855</v>
      </c>
      <c r="AU1081" s="18" t="s">
        <v>91</v>
      </c>
    </row>
    <row r="1082" s="13" customFormat="1">
      <c r="A1082" s="13"/>
      <c r="B1082" s="248"/>
      <c r="C1082" s="249"/>
      <c r="D1082" s="241" t="s">
        <v>158</v>
      </c>
      <c r="E1082" s="250" t="s">
        <v>1</v>
      </c>
      <c r="F1082" s="251" t="s">
        <v>1103</v>
      </c>
      <c r="G1082" s="249"/>
      <c r="H1082" s="250" t="s">
        <v>1</v>
      </c>
      <c r="I1082" s="252"/>
      <c r="J1082" s="249"/>
      <c r="K1082" s="249"/>
      <c r="L1082" s="253"/>
      <c r="M1082" s="254"/>
      <c r="N1082" s="255"/>
      <c r="O1082" s="255"/>
      <c r="P1082" s="255"/>
      <c r="Q1082" s="255"/>
      <c r="R1082" s="255"/>
      <c r="S1082" s="255"/>
      <c r="T1082" s="256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7" t="s">
        <v>158</v>
      </c>
      <c r="AU1082" s="257" t="s">
        <v>91</v>
      </c>
      <c r="AV1082" s="13" t="s">
        <v>87</v>
      </c>
      <c r="AW1082" s="13" t="s">
        <v>39</v>
      </c>
      <c r="AX1082" s="13" t="s">
        <v>83</v>
      </c>
      <c r="AY1082" s="257" t="s">
        <v>145</v>
      </c>
    </row>
    <row r="1083" s="14" customFormat="1">
      <c r="A1083" s="14"/>
      <c r="B1083" s="258"/>
      <c r="C1083" s="259"/>
      <c r="D1083" s="241" t="s">
        <v>158</v>
      </c>
      <c r="E1083" s="260" t="s">
        <v>1</v>
      </c>
      <c r="F1083" s="261" t="s">
        <v>1108</v>
      </c>
      <c r="G1083" s="259"/>
      <c r="H1083" s="262">
        <v>0.021999999999999999</v>
      </c>
      <c r="I1083" s="263"/>
      <c r="J1083" s="259"/>
      <c r="K1083" s="259"/>
      <c r="L1083" s="264"/>
      <c r="M1083" s="265"/>
      <c r="N1083" s="266"/>
      <c r="O1083" s="266"/>
      <c r="P1083" s="266"/>
      <c r="Q1083" s="266"/>
      <c r="R1083" s="266"/>
      <c r="S1083" s="266"/>
      <c r="T1083" s="267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8" t="s">
        <v>158</v>
      </c>
      <c r="AU1083" s="268" t="s">
        <v>91</v>
      </c>
      <c r="AV1083" s="14" t="s">
        <v>91</v>
      </c>
      <c r="AW1083" s="14" t="s">
        <v>39</v>
      </c>
      <c r="AX1083" s="14" t="s">
        <v>83</v>
      </c>
      <c r="AY1083" s="268" t="s">
        <v>145</v>
      </c>
    </row>
    <row r="1084" s="15" customFormat="1">
      <c r="A1084" s="15"/>
      <c r="B1084" s="269"/>
      <c r="C1084" s="270"/>
      <c r="D1084" s="241" t="s">
        <v>158</v>
      </c>
      <c r="E1084" s="271" t="s">
        <v>1</v>
      </c>
      <c r="F1084" s="272" t="s">
        <v>161</v>
      </c>
      <c r="G1084" s="270"/>
      <c r="H1084" s="273">
        <v>0.021999999999999999</v>
      </c>
      <c r="I1084" s="274"/>
      <c r="J1084" s="270"/>
      <c r="K1084" s="270"/>
      <c r="L1084" s="275"/>
      <c r="M1084" s="276"/>
      <c r="N1084" s="277"/>
      <c r="O1084" s="277"/>
      <c r="P1084" s="277"/>
      <c r="Q1084" s="277"/>
      <c r="R1084" s="277"/>
      <c r="S1084" s="277"/>
      <c r="T1084" s="278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79" t="s">
        <v>158</v>
      </c>
      <c r="AU1084" s="279" t="s">
        <v>91</v>
      </c>
      <c r="AV1084" s="15" t="s">
        <v>153</v>
      </c>
      <c r="AW1084" s="15" t="s">
        <v>39</v>
      </c>
      <c r="AX1084" s="15" t="s">
        <v>87</v>
      </c>
      <c r="AY1084" s="279" t="s">
        <v>145</v>
      </c>
    </row>
    <row r="1085" s="2" customFormat="1" ht="24.15" customHeight="1">
      <c r="A1085" s="40"/>
      <c r="B1085" s="41"/>
      <c r="C1085" s="228" t="s">
        <v>1109</v>
      </c>
      <c r="D1085" s="228" t="s">
        <v>148</v>
      </c>
      <c r="E1085" s="229" t="s">
        <v>1110</v>
      </c>
      <c r="F1085" s="230" t="s">
        <v>1111</v>
      </c>
      <c r="G1085" s="231" t="s">
        <v>207</v>
      </c>
      <c r="H1085" s="232">
        <v>56.700000000000003</v>
      </c>
      <c r="I1085" s="233"/>
      <c r="J1085" s="234">
        <f>ROUND(I1085*H1085,2)</f>
        <v>0</v>
      </c>
      <c r="K1085" s="230" t="s">
        <v>152</v>
      </c>
      <c r="L1085" s="46"/>
      <c r="M1085" s="235" t="s">
        <v>1</v>
      </c>
      <c r="N1085" s="236" t="s">
        <v>48</v>
      </c>
      <c r="O1085" s="93"/>
      <c r="P1085" s="237">
        <f>O1085*H1085</f>
        <v>0</v>
      </c>
      <c r="Q1085" s="237">
        <v>0.00020000000000000001</v>
      </c>
      <c r="R1085" s="237">
        <f>Q1085*H1085</f>
        <v>0.011340000000000001</v>
      </c>
      <c r="S1085" s="237">
        <v>0</v>
      </c>
      <c r="T1085" s="238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39" t="s">
        <v>216</v>
      </c>
      <c r="AT1085" s="239" t="s">
        <v>148</v>
      </c>
      <c r="AU1085" s="239" t="s">
        <v>91</v>
      </c>
      <c r="AY1085" s="18" t="s">
        <v>145</v>
      </c>
      <c r="BE1085" s="240">
        <f>IF(N1085="základní",J1085,0)</f>
        <v>0</v>
      </c>
      <c r="BF1085" s="240">
        <f>IF(N1085="snížená",J1085,0)</f>
        <v>0</v>
      </c>
      <c r="BG1085" s="240">
        <f>IF(N1085="zákl. přenesená",J1085,0)</f>
        <v>0</v>
      </c>
      <c r="BH1085" s="240">
        <f>IF(N1085="sníž. přenesená",J1085,0)</f>
        <v>0</v>
      </c>
      <c r="BI1085" s="240">
        <f>IF(N1085="nulová",J1085,0)</f>
        <v>0</v>
      </c>
      <c r="BJ1085" s="18" t="s">
        <v>87</v>
      </c>
      <c r="BK1085" s="240">
        <f>ROUND(I1085*H1085,2)</f>
        <v>0</v>
      </c>
      <c r="BL1085" s="18" t="s">
        <v>216</v>
      </c>
      <c r="BM1085" s="239" t="s">
        <v>1112</v>
      </c>
    </row>
    <row r="1086" s="2" customFormat="1">
      <c r="A1086" s="40"/>
      <c r="B1086" s="41"/>
      <c r="C1086" s="42"/>
      <c r="D1086" s="241" t="s">
        <v>154</v>
      </c>
      <c r="E1086" s="42"/>
      <c r="F1086" s="242" t="s">
        <v>1113</v>
      </c>
      <c r="G1086" s="42"/>
      <c r="H1086" s="42"/>
      <c r="I1086" s="243"/>
      <c r="J1086" s="42"/>
      <c r="K1086" s="42"/>
      <c r="L1086" s="46"/>
      <c r="M1086" s="244"/>
      <c r="N1086" s="245"/>
      <c r="O1086" s="93"/>
      <c r="P1086" s="93"/>
      <c r="Q1086" s="93"/>
      <c r="R1086" s="93"/>
      <c r="S1086" s="93"/>
      <c r="T1086" s="94"/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T1086" s="18" t="s">
        <v>154</v>
      </c>
      <c r="AU1086" s="18" t="s">
        <v>91</v>
      </c>
    </row>
    <row r="1087" s="2" customFormat="1">
      <c r="A1087" s="40"/>
      <c r="B1087" s="41"/>
      <c r="C1087" s="42"/>
      <c r="D1087" s="246" t="s">
        <v>156</v>
      </c>
      <c r="E1087" s="42"/>
      <c r="F1087" s="247" t="s">
        <v>1114</v>
      </c>
      <c r="G1087" s="42"/>
      <c r="H1087" s="42"/>
      <c r="I1087" s="243"/>
      <c r="J1087" s="42"/>
      <c r="K1087" s="42"/>
      <c r="L1087" s="46"/>
      <c r="M1087" s="244"/>
      <c r="N1087" s="245"/>
      <c r="O1087" s="93"/>
      <c r="P1087" s="93"/>
      <c r="Q1087" s="93"/>
      <c r="R1087" s="93"/>
      <c r="S1087" s="93"/>
      <c r="T1087" s="94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8" t="s">
        <v>156</v>
      </c>
      <c r="AU1087" s="18" t="s">
        <v>91</v>
      </c>
    </row>
    <row r="1088" s="13" customFormat="1">
      <c r="A1088" s="13"/>
      <c r="B1088" s="248"/>
      <c r="C1088" s="249"/>
      <c r="D1088" s="241" t="s">
        <v>158</v>
      </c>
      <c r="E1088" s="250" t="s">
        <v>1</v>
      </c>
      <c r="F1088" s="251" t="s">
        <v>1094</v>
      </c>
      <c r="G1088" s="249"/>
      <c r="H1088" s="250" t="s">
        <v>1</v>
      </c>
      <c r="I1088" s="252"/>
      <c r="J1088" s="249"/>
      <c r="K1088" s="249"/>
      <c r="L1088" s="253"/>
      <c r="M1088" s="254"/>
      <c r="N1088" s="255"/>
      <c r="O1088" s="255"/>
      <c r="P1088" s="255"/>
      <c r="Q1088" s="255"/>
      <c r="R1088" s="255"/>
      <c r="S1088" s="255"/>
      <c r="T1088" s="256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7" t="s">
        <v>158</v>
      </c>
      <c r="AU1088" s="257" t="s">
        <v>91</v>
      </c>
      <c r="AV1088" s="13" t="s">
        <v>87</v>
      </c>
      <c r="AW1088" s="13" t="s">
        <v>39</v>
      </c>
      <c r="AX1088" s="13" t="s">
        <v>83</v>
      </c>
      <c r="AY1088" s="257" t="s">
        <v>145</v>
      </c>
    </row>
    <row r="1089" s="14" customFormat="1">
      <c r="A1089" s="14"/>
      <c r="B1089" s="258"/>
      <c r="C1089" s="259"/>
      <c r="D1089" s="241" t="s">
        <v>158</v>
      </c>
      <c r="E1089" s="260" t="s">
        <v>1</v>
      </c>
      <c r="F1089" s="261" t="s">
        <v>1095</v>
      </c>
      <c r="G1089" s="259"/>
      <c r="H1089" s="262">
        <v>56.700000000000003</v>
      </c>
      <c r="I1089" s="263"/>
      <c r="J1089" s="259"/>
      <c r="K1089" s="259"/>
      <c r="L1089" s="264"/>
      <c r="M1089" s="265"/>
      <c r="N1089" s="266"/>
      <c r="O1089" s="266"/>
      <c r="P1089" s="266"/>
      <c r="Q1089" s="266"/>
      <c r="R1089" s="266"/>
      <c r="S1089" s="266"/>
      <c r="T1089" s="267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8" t="s">
        <v>158</v>
      </c>
      <c r="AU1089" s="268" t="s">
        <v>91</v>
      </c>
      <c r="AV1089" s="14" t="s">
        <v>91</v>
      </c>
      <c r="AW1089" s="14" t="s">
        <v>39</v>
      </c>
      <c r="AX1089" s="14" t="s">
        <v>83</v>
      </c>
      <c r="AY1089" s="268" t="s">
        <v>145</v>
      </c>
    </row>
    <row r="1090" s="15" customFormat="1">
      <c r="A1090" s="15"/>
      <c r="B1090" s="269"/>
      <c r="C1090" s="270"/>
      <c r="D1090" s="241" t="s">
        <v>158</v>
      </c>
      <c r="E1090" s="271" t="s">
        <v>1</v>
      </c>
      <c r="F1090" s="272" t="s">
        <v>161</v>
      </c>
      <c r="G1090" s="270"/>
      <c r="H1090" s="273">
        <v>56.700000000000003</v>
      </c>
      <c r="I1090" s="274"/>
      <c r="J1090" s="270"/>
      <c r="K1090" s="270"/>
      <c r="L1090" s="275"/>
      <c r="M1090" s="276"/>
      <c r="N1090" s="277"/>
      <c r="O1090" s="277"/>
      <c r="P1090" s="277"/>
      <c r="Q1090" s="277"/>
      <c r="R1090" s="277"/>
      <c r="S1090" s="277"/>
      <c r="T1090" s="278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79" t="s">
        <v>158</v>
      </c>
      <c r="AU1090" s="279" t="s">
        <v>91</v>
      </c>
      <c r="AV1090" s="15" t="s">
        <v>153</v>
      </c>
      <c r="AW1090" s="15" t="s">
        <v>39</v>
      </c>
      <c r="AX1090" s="15" t="s">
        <v>87</v>
      </c>
      <c r="AY1090" s="279" t="s">
        <v>145</v>
      </c>
    </row>
    <row r="1091" s="2" customFormat="1" ht="24.15" customHeight="1">
      <c r="A1091" s="40"/>
      <c r="B1091" s="41"/>
      <c r="C1091" s="228" t="s">
        <v>670</v>
      </c>
      <c r="D1091" s="228" t="s">
        <v>148</v>
      </c>
      <c r="E1091" s="229" t="s">
        <v>1115</v>
      </c>
      <c r="F1091" s="230" t="s">
        <v>1116</v>
      </c>
      <c r="G1091" s="231" t="s">
        <v>207</v>
      </c>
      <c r="H1091" s="232">
        <v>97.052000000000007</v>
      </c>
      <c r="I1091" s="233"/>
      <c r="J1091" s="234">
        <f>ROUND(I1091*H1091,2)</f>
        <v>0</v>
      </c>
      <c r="K1091" s="230" t="s">
        <v>152</v>
      </c>
      <c r="L1091" s="46"/>
      <c r="M1091" s="235" t="s">
        <v>1</v>
      </c>
      <c r="N1091" s="236" t="s">
        <v>48</v>
      </c>
      <c r="O1091" s="93"/>
      <c r="P1091" s="237">
        <f>O1091*H1091</f>
        <v>0</v>
      </c>
      <c r="Q1091" s="237">
        <v>0.00040000000000000002</v>
      </c>
      <c r="R1091" s="237">
        <f>Q1091*H1091</f>
        <v>0.038820800000000003</v>
      </c>
      <c r="S1091" s="237">
        <v>0</v>
      </c>
      <c r="T1091" s="238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39" t="s">
        <v>216</v>
      </c>
      <c r="AT1091" s="239" t="s">
        <v>148</v>
      </c>
      <c r="AU1091" s="239" t="s">
        <v>91</v>
      </c>
      <c r="AY1091" s="18" t="s">
        <v>145</v>
      </c>
      <c r="BE1091" s="240">
        <f>IF(N1091="základní",J1091,0)</f>
        <v>0</v>
      </c>
      <c r="BF1091" s="240">
        <f>IF(N1091="snížená",J1091,0)</f>
        <v>0</v>
      </c>
      <c r="BG1091" s="240">
        <f>IF(N1091="zákl. přenesená",J1091,0)</f>
        <v>0</v>
      </c>
      <c r="BH1091" s="240">
        <f>IF(N1091="sníž. přenesená",J1091,0)</f>
        <v>0</v>
      </c>
      <c r="BI1091" s="240">
        <f>IF(N1091="nulová",J1091,0)</f>
        <v>0</v>
      </c>
      <c r="BJ1091" s="18" t="s">
        <v>87</v>
      </c>
      <c r="BK1091" s="240">
        <f>ROUND(I1091*H1091,2)</f>
        <v>0</v>
      </c>
      <c r="BL1091" s="18" t="s">
        <v>216</v>
      </c>
      <c r="BM1091" s="239" t="s">
        <v>1117</v>
      </c>
    </row>
    <row r="1092" s="2" customFormat="1">
      <c r="A1092" s="40"/>
      <c r="B1092" s="41"/>
      <c r="C1092" s="42"/>
      <c r="D1092" s="241" t="s">
        <v>154</v>
      </c>
      <c r="E1092" s="42"/>
      <c r="F1092" s="242" t="s">
        <v>1118</v>
      </c>
      <c r="G1092" s="42"/>
      <c r="H1092" s="42"/>
      <c r="I1092" s="243"/>
      <c r="J1092" s="42"/>
      <c r="K1092" s="42"/>
      <c r="L1092" s="46"/>
      <c r="M1092" s="244"/>
      <c r="N1092" s="245"/>
      <c r="O1092" s="93"/>
      <c r="P1092" s="93"/>
      <c r="Q1092" s="93"/>
      <c r="R1092" s="93"/>
      <c r="S1092" s="93"/>
      <c r="T1092" s="94"/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T1092" s="18" t="s">
        <v>154</v>
      </c>
      <c r="AU1092" s="18" t="s">
        <v>91</v>
      </c>
    </row>
    <row r="1093" s="2" customFormat="1">
      <c r="A1093" s="40"/>
      <c r="B1093" s="41"/>
      <c r="C1093" s="42"/>
      <c r="D1093" s="246" t="s">
        <v>156</v>
      </c>
      <c r="E1093" s="42"/>
      <c r="F1093" s="247" t="s">
        <v>1119</v>
      </c>
      <c r="G1093" s="42"/>
      <c r="H1093" s="42"/>
      <c r="I1093" s="243"/>
      <c r="J1093" s="42"/>
      <c r="K1093" s="42"/>
      <c r="L1093" s="46"/>
      <c r="M1093" s="244"/>
      <c r="N1093" s="245"/>
      <c r="O1093" s="93"/>
      <c r="P1093" s="93"/>
      <c r="Q1093" s="93"/>
      <c r="R1093" s="93"/>
      <c r="S1093" s="93"/>
      <c r="T1093" s="94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8" t="s">
        <v>156</v>
      </c>
      <c r="AU1093" s="18" t="s">
        <v>91</v>
      </c>
    </row>
    <row r="1094" s="13" customFormat="1">
      <c r="A1094" s="13"/>
      <c r="B1094" s="248"/>
      <c r="C1094" s="249"/>
      <c r="D1094" s="241" t="s">
        <v>158</v>
      </c>
      <c r="E1094" s="250" t="s">
        <v>1</v>
      </c>
      <c r="F1094" s="251" t="s">
        <v>1120</v>
      </c>
      <c r="G1094" s="249"/>
      <c r="H1094" s="250" t="s">
        <v>1</v>
      </c>
      <c r="I1094" s="252"/>
      <c r="J1094" s="249"/>
      <c r="K1094" s="249"/>
      <c r="L1094" s="253"/>
      <c r="M1094" s="254"/>
      <c r="N1094" s="255"/>
      <c r="O1094" s="255"/>
      <c r="P1094" s="255"/>
      <c r="Q1094" s="255"/>
      <c r="R1094" s="255"/>
      <c r="S1094" s="255"/>
      <c r="T1094" s="256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7" t="s">
        <v>158</v>
      </c>
      <c r="AU1094" s="257" t="s">
        <v>91</v>
      </c>
      <c r="AV1094" s="13" t="s">
        <v>87</v>
      </c>
      <c r="AW1094" s="13" t="s">
        <v>39</v>
      </c>
      <c r="AX1094" s="13" t="s">
        <v>83</v>
      </c>
      <c r="AY1094" s="257" t="s">
        <v>145</v>
      </c>
    </row>
    <row r="1095" s="14" customFormat="1">
      <c r="A1095" s="14"/>
      <c r="B1095" s="258"/>
      <c r="C1095" s="259"/>
      <c r="D1095" s="241" t="s">
        <v>158</v>
      </c>
      <c r="E1095" s="260" t="s">
        <v>1</v>
      </c>
      <c r="F1095" s="261" t="s">
        <v>358</v>
      </c>
      <c r="G1095" s="259"/>
      <c r="H1095" s="262">
        <v>15.390000000000001</v>
      </c>
      <c r="I1095" s="263"/>
      <c r="J1095" s="259"/>
      <c r="K1095" s="259"/>
      <c r="L1095" s="264"/>
      <c r="M1095" s="265"/>
      <c r="N1095" s="266"/>
      <c r="O1095" s="266"/>
      <c r="P1095" s="266"/>
      <c r="Q1095" s="266"/>
      <c r="R1095" s="266"/>
      <c r="S1095" s="266"/>
      <c r="T1095" s="267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68" t="s">
        <v>158</v>
      </c>
      <c r="AU1095" s="268" t="s">
        <v>91</v>
      </c>
      <c r="AV1095" s="14" t="s">
        <v>91</v>
      </c>
      <c r="AW1095" s="14" t="s">
        <v>39</v>
      </c>
      <c r="AX1095" s="14" t="s">
        <v>83</v>
      </c>
      <c r="AY1095" s="268" t="s">
        <v>145</v>
      </c>
    </row>
    <row r="1096" s="13" customFormat="1">
      <c r="A1096" s="13"/>
      <c r="B1096" s="248"/>
      <c r="C1096" s="249"/>
      <c r="D1096" s="241" t="s">
        <v>158</v>
      </c>
      <c r="E1096" s="250" t="s">
        <v>1</v>
      </c>
      <c r="F1096" s="251" t="s">
        <v>1121</v>
      </c>
      <c r="G1096" s="249"/>
      <c r="H1096" s="250" t="s">
        <v>1</v>
      </c>
      <c r="I1096" s="252"/>
      <c r="J1096" s="249"/>
      <c r="K1096" s="249"/>
      <c r="L1096" s="253"/>
      <c r="M1096" s="254"/>
      <c r="N1096" s="255"/>
      <c r="O1096" s="255"/>
      <c r="P1096" s="255"/>
      <c r="Q1096" s="255"/>
      <c r="R1096" s="255"/>
      <c r="S1096" s="255"/>
      <c r="T1096" s="256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7" t="s">
        <v>158</v>
      </c>
      <c r="AU1096" s="257" t="s">
        <v>91</v>
      </c>
      <c r="AV1096" s="13" t="s">
        <v>87</v>
      </c>
      <c r="AW1096" s="13" t="s">
        <v>39</v>
      </c>
      <c r="AX1096" s="13" t="s">
        <v>83</v>
      </c>
      <c r="AY1096" s="257" t="s">
        <v>145</v>
      </c>
    </row>
    <row r="1097" s="14" customFormat="1">
      <c r="A1097" s="14"/>
      <c r="B1097" s="258"/>
      <c r="C1097" s="259"/>
      <c r="D1097" s="241" t="s">
        <v>158</v>
      </c>
      <c r="E1097" s="260" t="s">
        <v>1</v>
      </c>
      <c r="F1097" s="261" t="s">
        <v>1122</v>
      </c>
      <c r="G1097" s="259"/>
      <c r="H1097" s="262">
        <v>15.087999999999999</v>
      </c>
      <c r="I1097" s="263"/>
      <c r="J1097" s="259"/>
      <c r="K1097" s="259"/>
      <c r="L1097" s="264"/>
      <c r="M1097" s="265"/>
      <c r="N1097" s="266"/>
      <c r="O1097" s="266"/>
      <c r="P1097" s="266"/>
      <c r="Q1097" s="266"/>
      <c r="R1097" s="266"/>
      <c r="S1097" s="266"/>
      <c r="T1097" s="267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68" t="s">
        <v>158</v>
      </c>
      <c r="AU1097" s="268" t="s">
        <v>91</v>
      </c>
      <c r="AV1097" s="14" t="s">
        <v>91</v>
      </c>
      <c r="AW1097" s="14" t="s">
        <v>39</v>
      </c>
      <c r="AX1097" s="14" t="s">
        <v>83</v>
      </c>
      <c r="AY1097" s="268" t="s">
        <v>145</v>
      </c>
    </row>
    <row r="1098" s="13" customFormat="1">
      <c r="A1098" s="13"/>
      <c r="B1098" s="248"/>
      <c r="C1098" s="249"/>
      <c r="D1098" s="241" t="s">
        <v>158</v>
      </c>
      <c r="E1098" s="250" t="s">
        <v>1</v>
      </c>
      <c r="F1098" s="251" t="s">
        <v>1123</v>
      </c>
      <c r="G1098" s="249"/>
      <c r="H1098" s="250" t="s">
        <v>1</v>
      </c>
      <c r="I1098" s="252"/>
      <c r="J1098" s="249"/>
      <c r="K1098" s="249"/>
      <c r="L1098" s="253"/>
      <c r="M1098" s="254"/>
      <c r="N1098" s="255"/>
      <c r="O1098" s="255"/>
      <c r="P1098" s="255"/>
      <c r="Q1098" s="255"/>
      <c r="R1098" s="255"/>
      <c r="S1098" s="255"/>
      <c r="T1098" s="256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7" t="s">
        <v>158</v>
      </c>
      <c r="AU1098" s="257" t="s">
        <v>91</v>
      </c>
      <c r="AV1098" s="13" t="s">
        <v>87</v>
      </c>
      <c r="AW1098" s="13" t="s">
        <v>39</v>
      </c>
      <c r="AX1098" s="13" t="s">
        <v>83</v>
      </c>
      <c r="AY1098" s="257" t="s">
        <v>145</v>
      </c>
    </row>
    <row r="1099" s="14" customFormat="1">
      <c r="A1099" s="14"/>
      <c r="B1099" s="258"/>
      <c r="C1099" s="259"/>
      <c r="D1099" s="241" t="s">
        <v>158</v>
      </c>
      <c r="E1099" s="260" t="s">
        <v>1</v>
      </c>
      <c r="F1099" s="261" t="s">
        <v>1085</v>
      </c>
      <c r="G1099" s="259"/>
      <c r="H1099" s="262">
        <v>36.545999999999999</v>
      </c>
      <c r="I1099" s="263"/>
      <c r="J1099" s="259"/>
      <c r="K1099" s="259"/>
      <c r="L1099" s="264"/>
      <c r="M1099" s="265"/>
      <c r="N1099" s="266"/>
      <c r="O1099" s="266"/>
      <c r="P1099" s="266"/>
      <c r="Q1099" s="266"/>
      <c r="R1099" s="266"/>
      <c r="S1099" s="266"/>
      <c r="T1099" s="267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8" t="s">
        <v>158</v>
      </c>
      <c r="AU1099" s="268" t="s">
        <v>91</v>
      </c>
      <c r="AV1099" s="14" t="s">
        <v>91</v>
      </c>
      <c r="AW1099" s="14" t="s">
        <v>39</v>
      </c>
      <c r="AX1099" s="14" t="s">
        <v>83</v>
      </c>
      <c r="AY1099" s="268" t="s">
        <v>145</v>
      </c>
    </row>
    <row r="1100" s="13" customFormat="1">
      <c r="A1100" s="13"/>
      <c r="B1100" s="248"/>
      <c r="C1100" s="249"/>
      <c r="D1100" s="241" t="s">
        <v>158</v>
      </c>
      <c r="E1100" s="250" t="s">
        <v>1</v>
      </c>
      <c r="F1100" s="251" t="s">
        <v>1124</v>
      </c>
      <c r="G1100" s="249"/>
      <c r="H1100" s="250" t="s">
        <v>1</v>
      </c>
      <c r="I1100" s="252"/>
      <c r="J1100" s="249"/>
      <c r="K1100" s="249"/>
      <c r="L1100" s="253"/>
      <c r="M1100" s="254"/>
      <c r="N1100" s="255"/>
      <c r="O1100" s="255"/>
      <c r="P1100" s="255"/>
      <c r="Q1100" s="255"/>
      <c r="R1100" s="255"/>
      <c r="S1100" s="255"/>
      <c r="T1100" s="256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7" t="s">
        <v>158</v>
      </c>
      <c r="AU1100" s="257" t="s">
        <v>91</v>
      </c>
      <c r="AV1100" s="13" t="s">
        <v>87</v>
      </c>
      <c r="AW1100" s="13" t="s">
        <v>39</v>
      </c>
      <c r="AX1100" s="13" t="s">
        <v>83</v>
      </c>
      <c r="AY1100" s="257" t="s">
        <v>145</v>
      </c>
    </row>
    <row r="1101" s="14" customFormat="1">
      <c r="A1101" s="14"/>
      <c r="B1101" s="258"/>
      <c r="C1101" s="259"/>
      <c r="D1101" s="241" t="s">
        <v>158</v>
      </c>
      <c r="E1101" s="260" t="s">
        <v>1</v>
      </c>
      <c r="F1101" s="261" t="s">
        <v>1087</v>
      </c>
      <c r="G1101" s="259"/>
      <c r="H1101" s="262">
        <v>30.027999999999999</v>
      </c>
      <c r="I1101" s="263"/>
      <c r="J1101" s="259"/>
      <c r="K1101" s="259"/>
      <c r="L1101" s="264"/>
      <c r="M1101" s="265"/>
      <c r="N1101" s="266"/>
      <c r="O1101" s="266"/>
      <c r="P1101" s="266"/>
      <c r="Q1101" s="266"/>
      <c r="R1101" s="266"/>
      <c r="S1101" s="266"/>
      <c r="T1101" s="267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68" t="s">
        <v>158</v>
      </c>
      <c r="AU1101" s="268" t="s">
        <v>91</v>
      </c>
      <c r="AV1101" s="14" t="s">
        <v>91</v>
      </c>
      <c r="AW1101" s="14" t="s">
        <v>39</v>
      </c>
      <c r="AX1101" s="14" t="s">
        <v>83</v>
      </c>
      <c r="AY1101" s="268" t="s">
        <v>145</v>
      </c>
    </row>
    <row r="1102" s="15" customFormat="1">
      <c r="A1102" s="15"/>
      <c r="B1102" s="269"/>
      <c r="C1102" s="270"/>
      <c r="D1102" s="241" t="s">
        <v>158</v>
      </c>
      <c r="E1102" s="271" t="s">
        <v>1</v>
      </c>
      <c r="F1102" s="272" t="s">
        <v>161</v>
      </c>
      <c r="G1102" s="270"/>
      <c r="H1102" s="273">
        <v>97.051999999999992</v>
      </c>
      <c r="I1102" s="274"/>
      <c r="J1102" s="270"/>
      <c r="K1102" s="270"/>
      <c r="L1102" s="275"/>
      <c r="M1102" s="276"/>
      <c r="N1102" s="277"/>
      <c r="O1102" s="277"/>
      <c r="P1102" s="277"/>
      <c r="Q1102" s="277"/>
      <c r="R1102" s="277"/>
      <c r="S1102" s="277"/>
      <c r="T1102" s="278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79" t="s">
        <v>158</v>
      </c>
      <c r="AU1102" s="279" t="s">
        <v>91</v>
      </c>
      <c r="AV1102" s="15" t="s">
        <v>153</v>
      </c>
      <c r="AW1102" s="15" t="s">
        <v>39</v>
      </c>
      <c r="AX1102" s="15" t="s">
        <v>87</v>
      </c>
      <c r="AY1102" s="279" t="s">
        <v>145</v>
      </c>
    </row>
    <row r="1103" s="2" customFormat="1" ht="16.5" customHeight="1">
      <c r="A1103" s="40"/>
      <c r="B1103" s="41"/>
      <c r="C1103" s="292" t="s">
        <v>1125</v>
      </c>
      <c r="D1103" s="292" t="s">
        <v>347</v>
      </c>
      <c r="E1103" s="293" t="s">
        <v>1126</v>
      </c>
      <c r="F1103" s="294" t="s">
        <v>1127</v>
      </c>
      <c r="G1103" s="295" t="s">
        <v>207</v>
      </c>
      <c r="H1103" s="296">
        <v>106.758</v>
      </c>
      <c r="I1103" s="297"/>
      <c r="J1103" s="298">
        <f>ROUND(I1103*H1103,2)</f>
        <v>0</v>
      </c>
      <c r="K1103" s="294" t="s">
        <v>1</v>
      </c>
      <c r="L1103" s="299"/>
      <c r="M1103" s="300" t="s">
        <v>1</v>
      </c>
      <c r="N1103" s="301" t="s">
        <v>48</v>
      </c>
      <c r="O1103" s="93"/>
      <c r="P1103" s="237">
        <f>O1103*H1103</f>
        <v>0</v>
      </c>
      <c r="Q1103" s="237">
        <v>0</v>
      </c>
      <c r="R1103" s="237">
        <f>Q1103*H1103</f>
        <v>0</v>
      </c>
      <c r="S1103" s="237">
        <v>0</v>
      </c>
      <c r="T1103" s="238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39" t="s">
        <v>390</v>
      </c>
      <c r="AT1103" s="239" t="s">
        <v>347</v>
      </c>
      <c r="AU1103" s="239" t="s">
        <v>91</v>
      </c>
      <c r="AY1103" s="18" t="s">
        <v>145</v>
      </c>
      <c r="BE1103" s="240">
        <f>IF(N1103="základní",J1103,0)</f>
        <v>0</v>
      </c>
      <c r="BF1103" s="240">
        <f>IF(N1103="snížená",J1103,0)</f>
        <v>0</v>
      </c>
      <c r="BG1103" s="240">
        <f>IF(N1103="zákl. přenesená",J1103,0)</f>
        <v>0</v>
      </c>
      <c r="BH1103" s="240">
        <f>IF(N1103="sníž. přenesená",J1103,0)</f>
        <v>0</v>
      </c>
      <c r="BI1103" s="240">
        <f>IF(N1103="nulová",J1103,0)</f>
        <v>0</v>
      </c>
      <c r="BJ1103" s="18" t="s">
        <v>87</v>
      </c>
      <c r="BK1103" s="240">
        <f>ROUND(I1103*H1103,2)</f>
        <v>0</v>
      </c>
      <c r="BL1103" s="18" t="s">
        <v>216</v>
      </c>
      <c r="BM1103" s="239" t="s">
        <v>1128</v>
      </c>
    </row>
    <row r="1104" s="2" customFormat="1">
      <c r="A1104" s="40"/>
      <c r="B1104" s="41"/>
      <c r="C1104" s="42"/>
      <c r="D1104" s="241" t="s">
        <v>154</v>
      </c>
      <c r="E1104" s="42"/>
      <c r="F1104" s="242" t="s">
        <v>1127</v>
      </c>
      <c r="G1104" s="42"/>
      <c r="H1104" s="42"/>
      <c r="I1104" s="243"/>
      <c r="J1104" s="42"/>
      <c r="K1104" s="42"/>
      <c r="L1104" s="46"/>
      <c r="M1104" s="244"/>
      <c r="N1104" s="245"/>
      <c r="O1104" s="93"/>
      <c r="P1104" s="93"/>
      <c r="Q1104" s="93"/>
      <c r="R1104" s="93"/>
      <c r="S1104" s="93"/>
      <c r="T1104" s="94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8" t="s">
        <v>154</v>
      </c>
      <c r="AU1104" s="18" t="s">
        <v>91</v>
      </c>
    </row>
    <row r="1105" s="13" customFormat="1">
      <c r="A1105" s="13"/>
      <c r="B1105" s="248"/>
      <c r="C1105" s="249"/>
      <c r="D1105" s="241" t="s">
        <v>158</v>
      </c>
      <c r="E1105" s="250" t="s">
        <v>1</v>
      </c>
      <c r="F1105" s="251" t="s">
        <v>1120</v>
      </c>
      <c r="G1105" s="249"/>
      <c r="H1105" s="250" t="s">
        <v>1</v>
      </c>
      <c r="I1105" s="252"/>
      <c r="J1105" s="249"/>
      <c r="K1105" s="249"/>
      <c r="L1105" s="253"/>
      <c r="M1105" s="254"/>
      <c r="N1105" s="255"/>
      <c r="O1105" s="255"/>
      <c r="P1105" s="255"/>
      <c r="Q1105" s="255"/>
      <c r="R1105" s="255"/>
      <c r="S1105" s="255"/>
      <c r="T1105" s="256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7" t="s">
        <v>158</v>
      </c>
      <c r="AU1105" s="257" t="s">
        <v>91</v>
      </c>
      <c r="AV1105" s="13" t="s">
        <v>87</v>
      </c>
      <c r="AW1105" s="13" t="s">
        <v>39</v>
      </c>
      <c r="AX1105" s="13" t="s">
        <v>83</v>
      </c>
      <c r="AY1105" s="257" t="s">
        <v>145</v>
      </c>
    </row>
    <row r="1106" s="14" customFormat="1">
      <c r="A1106" s="14"/>
      <c r="B1106" s="258"/>
      <c r="C1106" s="259"/>
      <c r="D1106" s="241" t="s">
        <v>158</v>
      </c>
      <c r="E1106" s="260" t="s">
        <v>1</v>
      </c>
      <c r="F1106" s="261" t="s">
        <v>364</v>
      </c>
      <c r="G1106" s="259"/>
      <c r="H1106" s="262">
        <v>16.928999999999998</v>
      </c>
      <c r="I1106" s="263"/>
      <c r="J1106" s="259"/>
      <c r="K1106" s="259"/>
      <c r="L1106" s="264"/>
      <c r="M1106" s="265"/>
      <c r="N1106" s="266"/>
      <c r="O1106" s="266"/>
      <c r="P1106" s="266"/>
      <c r="Q1106" s="266"/>
      <c r="R1106" s="266"/>
      <c r="S1106" s="266"/>
      <c r="T1106" s="267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8" t="s">
        <v>158</v>
      </c>
      <c r="AU1106" s="268" t="s">
        <v>91</v>
      </c>
      <c r="AV1106" s="14" t="s">
        <v>91</v>
      </c>
      <c r="AW1106" s="14" t="s">
        <v>39</v>
      </c>
      <c r="AX1106" s="14" t="s">
        <v>83</v>
      </c>
      <c r="AY1106" s="268" t="s">
        <v>145</v>
      </c>
    </row>
    <row r="1107" s="13" customFormat="1">
      <c r="A1107" s="13"/>
      <c r="B1107" s="248"/>
      <c r="C1107" s="249"/>
      <c r="D1107" s="241" t="s">
        <v>158</v>
      </c>
      <c r="E1107" s="250" t="s">
        <v>1</v>
      </c>
      <c r="F1107" s="251" t="s">
        <v>1121</v>
      </c>
      <c r="G1107" s="249"/>
      <c r="H1107" s="250" t="s">
        <v>1</v>
      </c>
      <c r="I1107" s="252"/>
      <c r="J1107" s="249"/>
      <c r="K1107" s="249"/>
      <c r="L1107" s="253"/>
      <c r="M1107" s="254"/>
      <c r="N1107" s="255"/>
      <c r="O1107" s="255"/>
      <c r="P1107" s="255"/>
      <c r="Q1107" s="255"/>
      <c r="R1107" s="255"/>
      <c r="S1107" s="255"/>
      <c r="T1107" s="256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7" t="s">
        <v>158</v>
      </c>
      <c r="AU1107" s="257" t="s">
        <v>91</v>
      </c>
      <c r="AV1107" s="13" t="s">
        <v>87</v>
      </c>
      <c r="AW1107" s="13" t="s">
        <v>39</v>
      </c>
      <c r="AX1107" s="13" t="s">
        <v>83</v>
      </c>
      <c r="AY1107" s="257" t="s">
        <v>145</v>
      </c>
    </row>
    <row r="1108" s="14" customFormat="1">
      <c r="A1108" s="14"/>
      <c r="B1108" s="258"/>
      <c r="C1108" s="259"/>
      <c r="D1108" s="241" t="s">
        <v>158</v>
      </c>
      <c r="E1108" s="260" t="s">
        <v>1</v>
      </c>
      <c r="F1108" s="261" t="s">
        <v>1129</v>
      </c>
      <c r="G1108" s="259"/>
      <c r="H1108" s="262">
        <v>16.597000000000001</v>
      </c>
      <c r="I1108" s="263"/>
      <c r="J1108" s="259"/>
      <c r="K1108" s="259"/>
      <c r="L1108" s="264"/>
      <c r="M1108" s="265"/>
      <c r="N1108" s="266"/>
      <c r="O1108" s="266"/>
      <c r="P1108" s="266"/>
      <c r="Q1108" s="266"/>
      <c r="R1108" s="266"/>
      <c r="S1108" s="266"/>
      <c r="T1108" s="267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8" t="s">
        <v>158</v>
      </c>
      <c r="AU1108" s="268" t="s">
        <v>91</v>
      </c>
      <c r="AV1108" s="14" t="s">
        <v>91</v>
      </c>
      <c r="AW1108" s="14" t="s">
        <v>39</v>
      </c>
      <c r="AX1108" s="14" t="s">
        <v>83</v>
      </c>
      <c r="AY1108" s="268" t="s">
        <v>145</v>
      </c>
    </row>
    <row r="1109" s="13" customFormat="1">
      <c r="A1109" s="13"/>
      <c r="B1109" s="248"/>
      <c r="C1109" s="249"/>
      <c r="D1109" s="241" t="s">
        <v>158</v>
      </c>
      <c r="E1109" s="250" t="s">
        <v>1</v>
      </c>
      <c r="F1109" s="251" t="s">
        <v>1123</v>
      </c>
      <c r="G1109" s="249"/>
      <c r="H1109" s="250" t="s">
        <v>1</v>
      </c>
      <c r="I1109" s="252"/>
      <c r="J1109" s="249"/>
      <c r="K1109" s="249"/>
      <c r="L1109" s="253"/>
      <c r="M1109" s="254"/>
      <c r="N1109" s="255"/>
      <c r="O1109" s="255"/>
      <c r="P1109" s="255"/>
      <c r="Q1109" s="255"/>
      <c r="R1109" s="255"/>
      <c r="S1109" s="255"/>
      <c r="T1109" s="256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7" t="s">
        <v>158</v>
      </c>
      <c r="AU1109" s="257" t="s">
        <v>91</v>
      </c>
      <c r="AV1109" s="13" t="s">
        <v>87</v>
      </c>
      <c r="AW1109" s="13" t="s">
        <v>39</v>
      </c>
      <c r="AX1109" s="13" t="s">
        <v>83</v>
      </c>
      <c r="AY1109" s="257" t="s">
        <v>145</v>
      </c>
    </row>
    <row r="1110" s="14" customFormat="1">
      <c r="A1110" s="14"/>
      <c r="B1110" s="258"/>
      <c r="C1110" s="259"/>
      <c r="D1110" s="241" t="s">
        <v>158</v>
      </c>
      <c r="E1110" s="260" t="s">
        <v>1</v>
      </c>
      <c r="F1110" s="261" t="s">
        <v>1130</v>
      </c>
      <c r="G1110" s="259"/>
      <c r="H1110" s="262">
        <v>40.201000000000001</v>
      </c>
      <c r="I1110" s="263"/>
      <c r="J1110" s="259"/>
      <c r="K1110" s="259"/>
      <c r="L1110" s="264"/>
      <c r="M1110" s="265"/>
      <c r="N1110" s="266"/>
      <c r="O1110" s="266"/>
      <c r="P1110" s="266"/>
      <c r="Q1110" s="266"/>
      <c r="R1110" s="266"/>
      <c r="S1110" s="266"/>
      <c r="T1110" s="267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8" t="s">
        <v>158</v>
      </c>
      <c r="AU1110" s="268" t="s">
        <v>91</v>
      </c>
      <c r="AV1110" s="14" t="s">
        <v>91</v>
      </c>
      <c r="AW1110" s="14" t="s">
        <v>39</v>
      </c>
      <c r="AX1110" s="14" t="s">
        <v>83</v>
      </c>
      <c r="AY1110" s="268" t="s">
        <v>145</v>
      </c>
    </row>
    <row r="1111" s="13" customFormat="1">
      <c r="A1111" s="13"/>
      <c r="B1111" s="248"/>
      <c r="C1111" s="249"/>
      <c r="D1111" s="241" t="s">
        <v>158</v>
      </c>
      <c r="E1111" s="250" t="s">
        <v>1</v>
      </c>
      <c r="F1111" s="251" t="s">
        <v>1124</v>
      </c>
      <c r="G1111" s="249"/>
      <c r="H1111" s="250" t="s">
        <v>1</v>
      </c>
      <c r="I1111" s="252"/>
      <c r="J1111" s="249"/>
      <c r="K1111" s="249"/>
      <c r="L1111" s="253"/>
      <c r="M1111" s="254"/>
      <c r="N1111" s="255"/>
      <c r="O1111" s="255"/>
      <c r="P1111" s="255"/>
      <c r="Q1111" s="255"/>
      <c r="R1111" s="255"/>
      <c r="S1111" s="255"/>
      <c r="T1111" s="256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7" t="s">
        <v>158</v>
      </c>
      <c r="AU1111" s="257" t="s">
        <v>91</v>
      </c>
      <c r="AV1111" s="13" t="s">
        <v>87</v>
      </c>
      <c r="AW1111" s="13" t="s">
        <v>39</v>
      </c>
      <c r="AX1111" s="13" t="s">
        <v>83</v>
      </c>
      <c r="AY1111" s="257" t="s">
        <v>145</v>
      </c>
    </row>
    <row r="1112" s="14" customFormat="1">
      <c r="A1112" s="14"/>
      <c r="B1112" s="258"/>
      <c r="C1112" s="259"/>
      <c r="D1112" s="241" t="s">
        <v>158</v>
      </c>
      <c r="E1112" s="260" t="s">
        <v>1</v>
      </c>
      <c r="F1112" s="261" t="s">
        <v>1131</v>
      </c>
      <c r="G1112" s="259"/>
      <c r="H1112" s="262">
        <v>33.030999999999999</v>
      </c>
      <c r="I1112" s="263"/>
      <c r="J1112" s="259"/>
      <c r="K1112" s="259"/>
      <c r="L1112" s="264"/>
      <c r="M1112" s="265"/>
      <c r="N1112" s="266"/>
      <c r="O1112" s="266"/>
      <c r="P1112" s="266"/>
      <c r="Q1112" s="266"/>
      <c r="R1112" s="266"/>
      <c r="S1112" s="266"/>
      <c r="T1112" s="267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8" t="s">
        <v>158</v>
      </c>
      <c r="AU1112" s="268" t="s">
        <v>91</v>
      </c>
      <c r="AV1112" s="14" t="s">
        <v>91</v>
      </c>
      <c r="AW1112" s="14" t="s">
        <v>39</v>
      </c>
      <c r="AX1112" s="14" t="s">
        <v>83</v>
      </c>
      <c r="AY1112" s="268" t="s">
        <v>145</v>
      </c>
    </row>
    <row r="1113" s="15" customFormat="1">
      <c r="A1113" s="15"/>
      <c r="B1113" s="269"/>
      <c r="C1113" s="270"/>
      <c r="D1113" s="241" t="s">
        <v>158</v>
      </c>
      <c r="E1113" s="271" t="s">
        <v>1</v>
      </c>
      <c r="F1113" s="272" t="s">
        <v>161</v>
      </c>
      <c r="G1113" s="270"/>
      <c r="H1113" s="273">
        <v>106.75800000000001</v>
      </c>
      <c r="I1113" s="274"/>
      <c r="J1113" s="270"/>
      <c r="K1113" s="270"/>
      <c r="L1113" s="275"/>
      <c r="M1113" s="276"/>
      <c r="N1113" s="277"/>
      <c r="O1113" s="277"/>
      <c r="P1113" s="277"/>
      <c r="Q1113" s="277"/>
      <c r="R1113" s="277"/>
      <c r="S1113" s="277"/>
      <c r="T1113" s="278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79" t="s">
        <v>158</v>
      </c>
      <c r="AU1113" s="279" t="s">
        <v>91</v>
      </c>
      <c r="AV1113" s="15" t="s">
        <v>153</v>
      </c>
      <c r="AW1113" s="15" t="s">
        <v>39</v>
      </c>
      <c r="AX1113" s="15" t="s">
        <v>87</v>
      </c>
      <c r="AY1113" s="279" t="s">
        <v>145</v>
      </c>
    </row>
    <row r="1114" s="2" customFormat="1" ht="16.5" customHeight="1">
      <c r="A1114" s="40"/>
      <c r="B1114" s="41"/>
      <c r="C1114" s="228" t="s">
        <v>677</v>
      </c>
      <c r="D1114" s="228" t="s">
        <v>148</v>
      </c>
      <c r="E1114" s="229" t="s">
        <v>1132</v>
      </c>
      <c r="F1114" s="230" t="s">
        <v>1133</v>
      </c>
      <c r="G1114" s="231" t="s">
        <v>207</v>
      </c>
      <c r="H1114" s="232">
        <v>56.700000000000003</v>
      </c>
      <c r="I1114" s="233"/>
      <c r="J1114" s="234">
        <f>ROUND(I1114*H1114,2)</f>
        <v>0</v>
      </c>
      <c r="K1114" s="230" t="s">
        <v>1</v>
      </c>
      <c r="L1114" s="46"/>
      <c r="M1114" s="235" t="s">
        <v>1</v>
      </c>
      <c r="N1114" s="236" t="s">
        <v>48</v>
      </c>
      <c r="O1114" s="93"/>
      <c r="P1114" s="237">
        <f>O1114*H1114</f>
        <v>0</v>
      </c>
      <c r="Q1114" s="237">
        <v>0</v>
      </c>
      <c r="R1114" s="237">
        <f>Q1114*H1114</f>
        <v>0</v>
      </c>
      <c r="S1114" s="237">
        <v>0</v>
      </c>
      <c r="T1114" s="238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39" t="s">
        <v>216</v>
      </c>
      <c r="AT1114" s="239" t="s">
        <v>148</v>
      </c>
      <c r="AU1114" s="239" t="s">
        <v>91</v>
      </c>
      <c r="AY1114" s="18" t="s">
        <v>145</v>
      </c>
      <c r="BE1114" s="240">
        <f>IF(N1114="základní",J1114,0)</f>
        <v>0</v>
      </c>
      <c r="BF1114" s="240">
        <f>IF(N1114="snížená",J1114,0)</f>
        <v>0</v>
      </c>
      <c r="BG1114" s="240">
        <f>IF(N1114="zákl. přenesená",J1114,0)</f>
        <v>0</v>
      </c>
      <c r="BH1114" s="240">
        <f>IF(N1114="sníž. přenesená",J1114,0)</f>
        <v>0</v>
      </c>
      <c r="BI1114" s="240">
        <f>IF(N1114="nulová",J1114,0)</f>
        <v>0</v>
      </c>
      <c r="BJ1114" s="18" t="s">
        <v>87</v>
      </c>
      <c r="BK1114" s="240">
        <f>ROUND(I1114*H1114,2)</f>
        <v>0</v>
      </c>
      <c r="BL1114" s="18" t="s">
        <v>216</v>
      </c>
      <c r="BM1114" s="239" t="s">
        <v>1134</v>
      </c>
    </row>
    <row r="1115" s="2" customFormat="1">
      <c r="A1115" s="40"/>
      <c r="B1115" s="41"/>
      <c r="C1115" s="42"/>
      <c r="D1115" s="241" t="s">
        <v>154</v>
      </c>
      <c r="E1115" s="42"/>
      <c r="F1115" s="242" t="s">
        <v>1133</v>
      </c>
      <c r="G1115" s="42"/>
      <c r="H1115" s="42"/>
      <c r="I1115" s="243"/>
      <c r="J1115" s="42"/>
      <c r="K1115" s="42"/>
      <c r="L1115" s="46"/>
      <c r="M1115" s="244"/>
      <c r="N1115" s="245"/>
      <c r="O1115" s="93"/>
      <c r="P1115" s="93"/>
      <c r="Q1115" s="93"/>
      <c r="R1115" s="93"/>
      <c r="S1115" s="93"/>
      <c r="T1115" s="94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8" t="s">
        <v>154</v>
      </c>
      <c r="AU1115" s="18" t="s">
        <v>91</v>
      </c>
    </row>
    <row r="1116" s="13" customFormat="1">
      <c r="A1116" s="13"/>
      <c r="B1116" s="248"/>
      <c r="C1116" s="249"/>
      <c r="D1116" s="241" t="s">
        <v>158</v>
      </c>
      <c r="E1116" s="250" t="s">
        <v>1</v>
      </c>
      <c r="F1116" s="251" t="s">
        <v>1094</v>
      </c>
      <c r="G1116" s="249"/>
      <c r="H1116" s="250" t="s">
        <v>1</v>
      </c>
      <c r="I1116" s="252"/>
      <c r="J1116" s="249"/>
      <c r="K1116" s="249"/>
      <c r="L1116" s="253"/>
      <c r="M1116" s="254"/>
      <c r="N1116" s="255"/>
      <c r="O1116" s="255"/>
      <c r="P1116" s="255"/>
      <c r="Q1116" s="255"/>
      <c r="R1116" s="255"/>
      <c r="S1116" s="255"/>
      <c r="T1116" s="256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57" t="s">
        <v>158</v>
      </c>
      <c r="AU1116" s="257" t="s">
        <v>91</v>
      </c>
      <c r="AV1116" s="13" t="s">
        <v>87</v>
      </c>
      <c r="AW1116" s="13" t="s">
        <v>39</v>
      </c>
      <c r="AX1116" s="13" t="s">
        <v>83</v>
      </c>
      <c r="AY1116" s="257" t="s">
        <v>145</v>
      </c>
    </row>
    <row r="1117" s="14" customFormat="1">
      <c r="A1117" s="14"/>
      <c r="B1117" s="258"/>
      <c r="C1117" s="259"/>
      <c r="D1117" s="241" t="s">
        <v>158</v>
      </c>
      <c r="E1117" s="260" t="s">
        <v>1</v>
      </c>
      <c r="F1117" s="261" t="s">
        <v>1095</v>
      </c>
      <c r="G1117" s="259"/>
      <c r="H1117" s="262">
        <v>56.700000000000003</v>
      </c>
      <c r="I1117" s="263"/>
      <c r="J1117" s="259"/>
      <c r="K1117" s="259"/>
      <c r="L1117" s="264"/>
      <c r="M1117" s="265"/>
      <c r="N1117" s="266"/>
      <c r="O1117" s="266"/>
      <c r="P1117" s="266"/>
      <c r="Q1117" s="266"/>
      <c r="R1117" s="266"/>
      <c r="S1117" s="266"/>
      <c r="T1117" s="267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68" t="s">
        <v>158</v>
      </c>
      <c r="AU1117" s="268" t="s">
        <v>91</v>
      </c>
      <c r="AV1117" s="14" t="s">
        <v>91</v>
      </c>
      <c r="AW1117" s="14" t="s">
        <v>39</v>
      </c>
      <c r="AX1117" s="14" t="s">
        <v>83</v>
      </c>
      <c r="AY1117" s="268" t="s">
        <v>145</v>
      </c>
    </row>
    <row r="1118" s="15" customFormat="1">
      <c r="A1118" s="15"/>
      <c r="B1118" s="269"/>
      <c r="C1118" s="270"/>
      <c r="D1118" s="241" t="s">
        <v>158</v>
      </c>
      <c r="E1118" s="271" t="s">
        <v>1</v>
      </c>
      <c r="F1118" s="272" t="s">
        <v>161</v>
      </c>
      <c r="G1118" s="270"/>
      <c r="H1118" s="273">
        <v>56.700000000000003</v>
      </c>
      <c r="I1118" s="274"/>
      <c r="J1118" s="270"/>
      <c r="K1118" s="270"/>
      <c r="L1118" s="275"/>
      <c r="M1118" s="276"/>
      <c r="N1118" s="277"/>
      <c r="O1118" s="277"/>
      <c r="P1118" s="277"/>
      <c r="Q1118" s="277"/>
      <c r="R1118" s="277"/>
      <c r="S1118" s="277"/>
      <c r="T1118" s="278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79" t="s">
        <v>158</v>
      </c>
      <c r="AU1118" s="279" t="s">
        <v>91</v>
      </c>
      <c r="AV1118" s="15" t="s">
        <v>153</v>
      </c>
      <c r="AW1118" s="15" t="s">
        <v>39</v>
      </c>
      <c r="AX1118" s="15" t="s">
        <v>87</v>
      </c>
      <c r="AY1118" s="279" t="s">
        <v>145</v>
      </c>
    </row>
    <row r="1119" s="2" customFormat="1" ht="16.5" customHeight="1">
      <c r="A1119" s="40"/>
      <c r="B1119" s="41"/>
      <c r="C1119" s="292" t="s">
        <v>1135</v>
      </c>
      <c r="D1119" s="292" t="s">
        <v>347</v>
      </c>
      <c r="E1119" s="293" t="s">
        <v>1136</v>
      </c>
      <c r="F1119" s="294" t="s">
        <v>1137</v>
      </c>
      <c r="G1119" s="295" t="s">
        <v>421</v>
      </c>
      <c r="H1119" s="296">
        <v>56.700000000000003</v>
      </c>
      <c r="I1119" s="297"/>
      <c r="J1119" s="298">
        <f>ROUND(I1119*H1119,2)</f>
        <v>0</v>
      </c>
      <c r="K1119" s="294" t="s">
        <v>1</v>
      </c>
      <c r="L1119" s="299"/>
      <c r="M1119" s="300" t="s">
        <v>1</v>
      </c>
      <c r="N1119" s="301" t="s">
        <v>48</v>
      </c>
      <c r="O1119" s="93"/>
      <c r="P1119" s="237">
        <f>O1119*H1119</f>
        <v>0</v>
      </c>
      <c r="Q1119" s="237">
        <v>0</v>
      </c>
      <c r="R1119" s="237">
        <f>Q1119*H1119</f>
        <v>0</v>
      </c>
      <c r="S1119" s="237">
        <v>0</v>
      </c>
      <c r="T1119" s="238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39" t="s">
        <v>390</v>
      </c>
      <c r="AT1119" s="239" t="s">
        <v>347</v>
      </c>
      <c r="AU1119" s="239" t="s">
        <v>91</v>
      </c>
      <c r="AY1119" s="18" t="s">
        <v>145</v>
      </c>
      <c r="BE1119" s="240">
        <f>IF(N1119="základní",J1119,0)</f>
        <v>0</v>
      </c>
      <c r="BF1119" s="240">
        <f>IF(N1119="snížená",J1119,0)</f>
        <v>0</v>
      </c>
      <c r="BG1119" s="240">
        <f>IF(N1119="zákl. přenesená",J1119,0)</f>
        <v>0</v>
      </c>
      <c r="BH1119" s="240">
        <f>IF(N1119="sníž. přenesená",J1119,0)</f>
        <v>0</v>
      </c>
      <c r="BI1119" s="240">
        <f>IF(N1119="nulová",J1119,0)</f>
        <v>0</v>
      </c>
      <c r="BJ1119" s="18" t="s">
        <v>87</v>
      </c>
      <c r="BK1119" s="240">
        <f>ROUND(I1119*H1119,2)</f>
        <v>0</v>
      </c>
      <c r="BL1119" s="18" t="s">
        <v>216</v>
      </c>
      <c r="BM1119" s="239" t="s">
        <v>1138</v>
      </c>
    </row>
    <row r="1120" s="2" customFormat="1">
      <c r="A1120" s="40"/>
      <c r="B1120" s="41"/>
      <c r="C1120" s="42"/>
      <c r="D1120" s="241" t="s">
        <v>154</v>
      </c>
      <c r="E1120" s="42"/>
      <c r="F1120" s="242" t="s">
        <v>1137</v>
      </c>
      <c r="G1120" s="42"/>
      <c r="H1120" s="42"/>
      <c r="I1120" s="243"/>
      <c r="J1120" s="42"/>
      <c r="K1120" s="42"/>
      <c r="L1120" s="46"/>
      <c r="M1120" s="244"/>
      <c r="N1120" s="245"/>
      <c r="O1120" s="93"/>
      <c r="P1120" s="93"/>
      <c r="Q1120" s="93"/>
      <c r="R1120" s="93"/>
      <c r="S1120" s="93"/>
      <c r="T1120" s="94"/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T1120" s="18" t="s">
        <v>154</v>
      </c>
      <c r="AU1120" s="18" t="s">
        <v>91</v>
      </c>
    </row>
    <row r="1121" s="13" customFormat="1">
      <c r="A1121" s="13"/>
      <c r="B1121" s="248"/>
      <c r="C1121" s="249"/>
      <c r="D1121" s="241" t="s">
        <v>158</v>
      </c>
      <c r="E1121" s="250" t="s">
        <v>1</v>
      </c>
      <c r="F1121" s="251" t="s">
        <v>1094</v>
      </c>
      <c r="G1121" s="249"/>
      <c r="H1121" s="250" t="s">
        <v>1</v>
      </c>
      <c r="I1121" s="252"/>
      <c r="J1121" s="249"/>
      <c r="K1121" s="249"/>
      <c r="L1121" s="253"/>
      <c r="M1121" s="254"/>
      <c r="N1121" s="255"/>
      <c r="O1121" s="255"/>
      <c r="P1121" s="255"/>
      <c r="Q1121" s="255"/>
      <c r="R1121" s="255"/>
      <c r="S1121" s="255"/>
      <c r="T1121" s="256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57" t="s">
        <v>158</v>
      </c>
      <c r="AU1121" s="257" t="s">
        <v>91</v>
      </c>
      <c r="AV1121" s="13" t="s">
        <v>87</v>
      </c>
      <c r="AW1121" s="13" t="s">
        <v>39</v>
      </c>
      <c r="AX1121" s="13" t="s">
        <v>83</v>
      </c>
      <c r="AY1121" s="257" t="s">
        <v>145</v>
      </c>
    </row>
    <row r="1122" s="14" customFormat="1">
      <c r="A1122" s="14"/>
      <c r="B1122" s="258"/>
      <c r="C1122" s="259"/>
      <c r="D1122" s="241" t="s">
        <v>158</v>
      </c>
      <c r="E1122" s="260" t="s">
        <v>1</v>
      </c>
      <c r="F1122" s="261" t="s">
        <v>1095</v>
      </c>
      <c r="G1122" s="259"/>
      <c r="H1122" s="262">
        <v>56.700000000000003</v>
      </c>
      <c r="I1122" s="263"/>
      <c r="J1122" s="259"/>
      <c r="K1122" s="259"/>
      <c r="L1122" s="264"/>
      <c r="M1122" s="265"/>
      <c r="N1122" s="266"/>
      <c r="O1122" s="266"/>
      <c r="P1122" s="266"/>
      <c r="Q1122" s="266"/>
      <c r="R1122" s="266"/>
      <c r="S1122" s="266"/>
      <c r="T1122" s="267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8" t="s">
        <v>158</v>
      </c>
      <c r="AU1122" s="268" t="s">
        <v>91</v>
      </c>
      <c r="AV1122" s="14" t="s">
        <v>91</v>
      </c>
      <c r="AW1122" s="14" t="s">
        <v>39</v>
      </c>
      <c r="AX1122" s="14" t="s">
        <v>83</v>
      </c>
      <c r="AY1122" s="268" t="s">
        <v>145</v>
      </c>
    </row>
    <row r="1123" s="15" customFormat="1">
      <c r="A1123" s="15"/>
      <c r="B1123" s="269"/>
      <c r="C1123" s="270"/>
      <c r="D1123" s="241" t="s">
        <v>158</v>
      </c>
      <c r="E1123" s="271" t="s">
        <v>1</v>
      </c>
      <c r="F1123" s="272" t="s">
        <v>161</v>
      </c>
      <c r="G1123" s="270"/>
      <c r="H1123" s="273">
        <v>56.700000000000003</v>
      </c>
      <c r="I1123" s="274"/>
      <c r="J1123" s="270"/>
      <c r="K1123" s="270"/>
      <c r="L1123" s="275"/>
      <c r="M1123" s="276"/>
      <c r="N1123" s="277"/>
      <c r="O1123" s="277"/>
      <c r="P1123" s="277"/>
      <c r="Q1123" s="277"/>
      <c r="R1123" s="277"/>
      <c r="S1123" s="277"/>
      <c r="T1123" s="278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79" t="s">
        <v>158</v>
      </c>
      <c r="AU1123" s="279" t="s">
        <v>91</v>
      </c>
      <c r="AV1123" s="15" t="s">
        <v>153</v>
      </c>
      <c r="AW1123" s="15" t="s">
        <v>39</v>
      </c>
      <c r="AX1123" s="15" t="s">
        <v>87</v>
      </c>
      <c r="AY1123" s="279" t="s">
        <v>145</v>
      </c>
    </row>
    <row r="1124" s="2" customFormat="1" ht="24.15" customHeight="1">
      <c r="A1124" s="40"/>
      <c r="B1124" s="41"/>
      <c r="C1124" s="228" t="s">
        <v>685</v>
      </c>
      <c r="D1124" s="228" t="s">
        <v>148</v>
      </c>
      <c r="E1124" s="229" t="s">
        <v>1139</v>
      </c>
      <c r="F1124" s="230" t="s">
        <v>1140</v>
      </c>
      <c r="G1124" s="231" t="s">
        <v>207</v>
      </c>
      <c r="H1124" s="232">
        <v>56.700000000000003</v>
      </c>
      <c r="I1124" s="233"/>
      <c r="J1124" s="234">
        <f>ROUND(I1124*H1124,2)</f>
        <v>0</v>
      </c>
      <c r="K1124" s="230" t="s">
        <v>1</v>
      </c>
      <c r="L1124" s="46"/>
      <c r="M1124" s="235" t="s">
        <v>1</v>
      </c>
      <c r="N1124" s="236" t="s">
        <v>48</v>
      </c>
      <c r="O1124" s="93"/>
      <c r="P1124" s="237">
        <f>O1124*H1124</f>
        <v>0</v>
      </c>
      <c r="Q1124" s="237">
        <v>0</v>
      </c>
      <c r="R1124" s="237">
        <f>Q1124*H1124</f>
        <v>0</v>
      </c>
      <c r="S1124" s="237">
        <v>0</v>
      </c>
      <c r="T1124" s="238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39" t="s">
        <v>216</v>
      </c>
      <c r="AT1124" s="239" t="s">
        <v>148</v>
      </c>
      <c r="AU1124" s="239" t="s">
        <v>91</v>
      </c>
      <c r="AY1124" s="18" t="s">
        <v>145</v>
      </c>
      <c r="BE1124" s="240">
        <f>IF(N1124="základní",J1124,0)</f>
        <v>0</v>
      </c>
      <c r="BF1124" s="240">
        <f>IF(N1124="snížená",J1124,0)</f>
        <v>0</v>
      </c>
      <c r="BG1124" s="240">
        <f>IF(N1124="zákl. přenesená",J1124,0)</f>
        <v>0</v>
      </c>
      <c r="BH1124" s="240">
        <f>IF(N1124="sníž. přenesená",J1124,0)</f>
        <v>0</v>
      </c>
      <c r="BI1124" s="240">
        <f>IF(N1124="nulová",J1124,0)</f>
        <v>0</v>
      </c>
      <c r="BJ1124" s="18" t="s">
        <v>87</v>
      </c>
      <c r="BK1124" s="240">
        <f>ROUND(I1124*H1124,2)</f>
        <v>0</v>
      </c>
      <c r="BL1124" s="18" t="s">
        <v>216</v>
      </c>
      <c r="BM1124" s="239" t="s">
        <v>1141</v>
      </c>
    </row>
    <row r="1125" s="2" customFormat="1">
      <c r="A1125" s="40"/>
      <c r="B1125" s="41"/>
      <c r="C1125" s="42"/>
      <c r="D1125" s="241" t="s">
        <v>154</v>
      </c>
      <c r="E1125" s="42"/>
      <c r="F1125" s="242" t="s">
        <v>1140</v>
      </c>
      <c r="G1125" s="42"/>
      <c r="H1125" s="42"/>
      <c r="I1125" s="243"/>
      <c r="J1125" s="42"/>
      <c r="K1125" s="42"/>
      <c r="L1125" s="46"/>
      <c r="M1125" s="244"/>
      <c r="N1125" s="245"/>
      <c r="O1125" s="93"/>
      <c r="P1125" s="93"/>
      <c r="Q1125" s="93"/>
      <c r="R1125" s="93"/>
      <c r="S1125" s="93"/>
      <c r="T1125" s="94"/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T1125" s="18" t="s">
        <v>154</v>
      </c>
      <c r="AU1125" s="18" t="s">
        <v>91</v>
      </c>
    </row>
    <row r="1126" s="13" customFormat="1">
      <c r="A1126" s="13"/>
      <c r="B1126" s="248"/>
      <c r="C1126" s="249"/>
      <c r="D1126" s="241" t="s">
        <v>158</v>
      </c>
      <c r="E1126" s="250" t="s">
        <v>1</v>
      </c>
      <c r="F1126" s="251" t="s">
        <v>1094</v>
      </c>
      <c r="G1126" s="249"/>
      <c r="H1126" s="250" t="s">
        <v>1</v>
      </c>
      <c r="I1126" s="252"/>
      <c r="J1126" s="249"/>
      <c r="K1126" s="249"/>
      <c r="L1126" s="253"/>
      <c r="M1126" s="254"/>
      <c r="N1126" s="255"/>
      <c r="O1126" s="255"/>
      <c r="P1126" s="255"/>
      <c r="Q1126" s="255"/>
      <c r="R1126" s="255"/>
      <c r="S1126" s="255"/>
      <c r="T1126" s="256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57" t="s">
        <v>158</v>
      </c>
      <c r="AU1126" s="257" t="s">
        <v>91</v>
      </c>
      <c r="AV1126" s="13" t="s">
        <v>87</v>
      </c>
      <c r="AW1126" s="13" t="s">
        <v>39</v>
      </c>
      <c r="AX1126" s="13" t="s">
        <v>83</v>
      </c>
      <c r="AY1126" s="257" t="s">
        <v>145</v>
      </c>
    </row>
    <row r="1127" s="14" customFormat="1">
      <c r="A1127" s="14"/>
      <c r="B1127" s="258"/>
      <c r="C1127" s="259"/>
      <c r="D1127" s="241" t="s">
        <v>158</v>
      </c>
      <c r="E1127" s="260" t="s">
        <v>1</v>
      </c>
      <c r="F1127" s="261" t="s">
        <v>1095</v>
      </c>
      <c r="G1127" s="259"/>
      <c r="H1127" s="262">
        <v>56.700000000000003</v>
      </c>
      <c r="I1127" s="263"/>
      <c r="J1127" s="259"/>
      <c r="K1127" s="259"/>
      <c r="L1127" s="264"/>
      <c r="M1127" s="265"/>
      <c r="N1127" s="266"/>
      <c r="O1127" s="266"/>
      <c r="P1127" s="266"/>
      <c r="Q1127" s="266"/>
      <c r="R1127" s="266"/>
      <c r="S1127" s="266"/>
      <c r="T1127" s="267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8" t="s">
        <v>158</v>
      </c>
      <c r="AU1127" s="268" t="s">
        <v>91</v>
      </c>
      <c r="AV1127" s="14" t="s">
        <v>91</v>
      </c>
      <c r="AW1127" s="14" t="s">
        <v>39</v>
      </c>
      <c r="AX1127" s="14" t="s">
        <v>83</v>
      </c>
      <c r="AY1127" s="268" t="s">
        <v>145</v>
      </c>
    </row>
    <row r="1128" s="15" customFormat="1">
      <c r="A1128" s="15"/>
      <c r="B1128" s="269"/>
      <c r="C1128" s="270"/>
      <c r="D1128" s="241" t="s">
        <v>158</v>
      </c>
      <c r="E1128" s="271" t="s">
        <v>1</v>
      </c>
      <c r="F1128" s="272" t="s">
        <v>161</v>
      </c>
      <c r="G1128" s="270"/>
      <c r="H1128" s="273">
        <v>56.700000000000003</v>
      </c>
      <c r="I1128" s="274"/>
      <c r="J1128" s="270"/>
      <c r="K1128" s="270"/>
      <c r="L1128" s="275"/>
      <c r="M1128" s="276"/>
      <c r="N1128" s="277"/>
      <c r="O1128" s="277"/>
      <c r="P1128" s="277"/>
      <c r="Q1128" s="277"/>
      <c r="R1128" s="277"/>
      <c r="S1128" s="277"/>
      <c r="T1128" s="278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79" t="s">
        <v>158</v>
      </c>
      <c r="AU1128" s="279" t="s">
        <v>91</v>
      </c>
      <c r="AV1128" s="15" t="s">
        <v>153</v>
      </c>
      <c r="AW1128" s="15" t="s">
        <v>39</v>
      </c>
      <c r="AX1128" s="15" t="s">
        <v>87</v>
      </c>
      <c r="AY1128" s="279" t="s">
        <v>145</v>
      </c>
    </row>
    <row r="1129" s="2" customFormat="1" ht="21.75" customHeight="1">
      <c r="A1129" s="40"/>
      <c r="B1129" s="41"/>
      <c r="C1129" s="228" t="s">
        <v>1142</v>
      </c>
      <c r="D1129" s="228" t="s">
        <v>148</v>
      </c>
      <c r="E1129" s="229" t="s">
        <v>1143</v>
      </c>
      <c r="F1129" s="230" t="s">
        <v>1144</v>
      </c>
      <c r="G1129" s="231" t="s">
        <v>207</v>
      </c>
      <c r="H1129" s="232">
        <v>56.700000000000003</v>
      </c>
      <c r="I1129" s="233"/>
      <c r="J1129" s="234">
        <f>ROUND(I1129*H1129,2)</f>
        <v>0</v>
      </c>
      <c r="K1129" s="230" t="s">
        <v>1</v>
      </c>
      <c r="L1129" s="46"/>
      <c r="M1129" s="235" t="s">
        <v>1</v>
      </c>
      <c r="N1129" s="236" t="s">
        <v>48</v>
      </c>
      <c r="O1129" s="93"/>
      <c r="P1129" s="237">
        <f>O1129*H1129</f>
        <v>0</v>
      </c>
      <c r="Q1129" s="237">
        <v>0</v>
      </c>
      <c r="R1129" s="237">
        <f>Q1129*H1129</f>
        <v>0</v>
      </c>
      <c r="S1129" s="237">
        <v>0</v>
      </c>
      <c r="T1129" s="238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39" t="s">
        <v>216</v>
      </c>
      <c r="AT1129" s="239" t="s">
        <v>148</v>
      </c>
      <c r="AU1129" s="239" t="s">
        <v>91</v>
      </c>
      <c r="AY1129" s="18" t="s">
        <v>145</v>
      </c>
      <c r="BE1129" s="240">
        <f>IF(N1129="základní",J1129,0)</f>
        <v>0</v>
      </c>
      <c r="BF1129" s="240">
        <f>IF(N1129="snížená",J1129,0)</f>
        <v>0</v>
      </c>
      <c r="BG1129" s="240">
        <f>IF(N1129="zákl. přenesená",J1129,0)</f>
        <v>0</v>
      </c>
      <c r="BH1129" s="240">
        <f>IF(N1129="sníž. přenesená",J1129,0)</f>
        <v>0</v>
      </c>
      <c r="BI1129" s="240">
        <f>IF(N1129="nulová",J1129,0)</f>
        <v>0</v>
      </c>
      <c r="BJ1129" s="18" t="s">
        <v>87</v>
      </c>
      <c r="BK1129" s="240">
        <f>ROUND(I1129*H1129,2)</f>
        <v>0</v>
      </c>
      <c r="BL1129" s="18" t="s">
        <v>216</v>
      </c>
      <c r="BM1129" s="239" t="s">
        <v>1145</v>
      </c>
    </row>
    <row r="1130" s="2" customFormat="1">
      <c r="A1130" s="40"/>
      <c r="B1130" s="41"/>
      <c r="C1130" s="42"/>
      <c r="D1130" s="241" t="s">
        <v>154</v>
      </c>
      <c r="E1130" s="42"/>
      <c r="F1130" s="242" t="s">
        <v>1144</v>
      </c>
      <c r="G1130" s="42"/>
      <c r="H1130" s="42"/>
      <c r="I1130" s="243"/>
      <c r="J1130" s="42"/>
      <c r="K1130" s="42"/>
      <c r="L1130" s="46"/>
      <c r="M1130" s="244"/>
      <c r="N1130" s="245"/>
      <c r="O1130" s="93"/>
      <c r="P1130" s="93"/>
      <c r="Q1130" s="93"/>
      <c r="R1130" s="93"/>
      <c r="S1130" s="93"/>
      <c r="T1130" s="94"/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T1130" s="18" t="s">
        <v>154</v>
      </c>
      <c r="AU1130" s="18" t="s">
        <v>91</v>
      </c>
    </row>
    <row r="1131" s="13" customFormat="1">
      <c r="A1131" s="13"/>
      <c r="B1131" s="248"/>
      <c r="C1131" s="249"/>
      <c r="D1131" s="241" t="s">
        <v>158</v>
      </c>
      <c r="E1131" s="250" t="s">
        <v>1</v>
      </c>
      <c r="F1131" s="251" t="s">
        <v>1094</v>
      </c>
      <c r="G1131" s="249"/>
      <c r="H1131" s="250" t="s">
        <v>1</v>
      </c>
      <c r="I1131" s="252"/>
      <c r="J1131" s="249"/>
      <c r="K1131" s="249"/>
      <c r="L1131" s="253"/>
      <c r="M1131" s="254"/>
      <c r="N1131" s="255"/>
      <c r="O1131" s="255"/>
      <c r="P1131" s="255"/>
      <c r="Q1131" s="255"/>
      <c r="R1131" s="255"/>
      <c r="S1131" s="255"/>
      <c r="T1131" s="256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7" t="s">
        <v>158</v>
      </c>
      <c r="AU1131" s="257" t="s">
        <v>91</v>
      </c>
      <c r="AV1131" s="13" t="s">
        <v>87</v>
      </c>
      <c r="AW1131" s="13" t="s">
        <v>39</v>
      </c>
      <c r="AX1131" s="13" t="s">
        <v>83</v>
      </c>
      <c r="AY1131" s="257" t="s">
        <v>145</v>
      </c>
    </row>
    <row r="1132" s="14" customFormat="1">
      <c r="A1132" s="14"/>
      <c r="B1132" s="258"/>
      <c r="C1132" s="259"/>
      <c r="D1132" s="241" t="s">
        <v>158</v>
      </c>
      <c r="E1132" s="260" t="s">
        <v>1</v>
      </c>
      <c r="F1132" s="261" t="s">
        <v>1095</v>
      </c>
      <c r="G1132" s="259"/>
      <c r="H1132" s="262">
        <v>56.700000000000003</v>
      </c>
      <c r="I1132" s="263"/>
      <c r="J1132" s="259"/>
      <c r="K1132" s="259"/>
      <c r="L1132" s="264"/>
      <c r="M1132" s="265"/>
      <c r="N1132" s="266"/>
      <c r="O1132" s="266"/>
      <c r="P1132" s="266"/>
      <c r="Q1132" s="266"/>
      <c r="R1132" s="266"/>
      <c r="S1132" s="266"/>
      <c r="T1132" s="267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8" t="s">
        <v>158</v>
      </c>
      <c r="AU1132" s="268" t="s">
        <v>91</v>
      </c>
      <c r="AV1132" s="14" t="s">
        <v>91</v>
      </c>
      <c r="AW1132" s="14" t="s">
        <v>39</v>
      </c>
      <c r="AX1132" s="14" t="s">
        <v>83</v>
      </c>
      <c r="AY1132" s="268" t="s">
        <v>145</v>
      </c>
    </row>
    <row r="1133" s="15" customFormat="1">
      <c r="A1133" s="15"/>
      <c r="B1133" s="269"/>
      <c r="C1133" s="270"/>
      <c r="D1133" s="241" t="s">
        <v>158</v>
      </c>
      <c r="E1133" s="271" t="s">
        <v>1</v>
      </c>
      <c r="F1133" s="272" t="s">
        <v>161</v>
      </c>
      <c r="G1133" s="270"/>
      <c r="H1133" s="273">
        <v>56.700000000000003</v>
      </c>
      <c r="I1133" s="274"/>
      <c r="J1133" s="270"/>
      <c r="K1133" s="270"/>
      <c r="L1133" s="275"/>
      <c r="M1133" s="276"/>
      <c r="N1133" s="277"/>
      <c r="O1133" s="277"/>
      <c r="P1133" s="277"/>
      <c r="Q1133" s="277"/>
      <c r="R1133" s="277"/>
      <c r="S1133" s="277"/>
      <c r="T1133" s="278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79" t="s">
        <v>158</v>
      </c>
      <c r="AU1133" s="279" t="s">
        <v>91</v>
      </c>
      <c r="AV1133" s="15" t="s">
        <v>153</v>
      </c>
      <c r="AW1133" s="15" t="s">
        <v>39</v>
      </c>
      <c r="AX1133" s="15" t="s">
        <v>87</v>
      </c>
      <c r="AY1133" s="279" t="s">
        <v>145</v>
      </c>
    </row>
    <row r="1134" s="2" customFormat="1" ht="24.15" customHeight="1">
      <c r="A1134" s="40"/>
      <c r="B1134" s="41"/>
      <c r="C1134" s="228" t="s">
        <v>690</v>
      </c>
      <c r="D1134" s="228" t="s">
        <v>148</v>
      </c>
      <c r="E1134" s="229" t="s">
        <v>1146</v>
      </c>
      <c r="F1134" s="230" t="s">
        <v>1147</v>
      </c>
      <c r="G1134" s="231" t="s">
        <v>207</v>
      </c>
      <c r="H1134" s="232">
        <v>94.731999999999999</v>
      </c>
      <c r="I1134" s="233"/>
      <c r="J1134" s="234">
        <f>ROUND(I1134*H1134,2)</f>
        <v>0</v>
      </c>
      <c r="K1134" s="230" t="s">
        <v>152</v>
      </c>
      <c r="L1134" s="46"/>
      <c r="M1134" s="235" t="s">
        <v>1</v>
      </c>
      <c r="N1134" s="236" t="s">
        <v>48</v>
      </c>
      <c r="O1134" s="93"/>
      <c r="P1134" s="237">
        <f>O1134*H1134</f>
        <v>0</v>
      </c>
      <c r="Q1134" s="237">
        <v>0</v>
      </c>
      <c r="R1134" s="237">
        <f>Q1134*H1134</f>
        <v>0</v>
      </c>
      <c r="S1134" s="237">
        <v>0</v>
      </c>
      <c r="T1134" s="238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39" t="s">
        <v>216</v>
      </c>
      <c r="AT1134" s="239" t="s">
        <v>148</v>
      </c>
      <c r="AU1134" s="239" t="s">
        <v>91</v>
      </c>
      <c r="AY1134" s="18" t="s">
        <v>145</v>
      </c>
      <c r="BE1134" s="240">
        <f>IF(N1134="základní",J1134,0)</f>
        <v>0</v>
      </c>
      <c r="BF1134" s="240">
        <f>IF(N1134="snížená",J1134,0)</f>
        <v>0</v>
      </c>
      <c r="BG1134" s="240">
        <f>IF(N1134="zákl. přenesená",J1134,0)</f>
        <v>0</v>
      </c>
      <c r="BH1134" s="240">
        <f>IF(N1134="sníž. přenesená",J1134,0)</f>
        <v>0</v>
      </c>
      <c r="BI1134" s="240">
        <f>IF(N1134="nulová",J1134,0)</f>
        <v>0</v>
      </c>
      <c r="BJ1134" s="18" t="s">
        <v>87</v>
      </c>
      <c r="BK1134" s="240">
        <f>ROUND(I1134*H1134,2)</f>
        <v>0</v>
      </c>
      <c r="BL1134" s="18" t="s">
        <v>216</v>
      </c>
      <c r="BM1134" s="239" t="s">
        <v>1148</v>
      </c>
    </row>
    <row r="1135" s="2" customFormat="1">
      <c r="A1135" s="40"/>
      <c r="B1135" s="41"/>
      <c r="C1135" s="42"/>
      <c r="D1135" s="241" t="s">
        <v>154</v>
      </c>
      <c r="E1135" s="42"/>
      <c r="F1135" s="242" t="s">
        <v>1149</v>
      </c>
      <c r="G1135" s="42"/>
      <c r="H1135" s="42"/>
      <c r="I1135" s="243"/>
      <c r="J1135" s="42"/>
      <c r="K1135" s="42"/>
      <c r="L1135" s="46"/>
      <c r="M1135" s="244"/>
      <c r="N1135" s="245"/>
      <c r="O1135" s="93"/>
      <c r="P1135" s="93"/>
      <c r="Q1135" s="93"/>
      <c r="R1135" s="93"/>
      <c r="S1135" s="93"/>
      <c r="T1135" s="94"/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T1135" s="18" t="s">
        <v>154</v>
      </c>
      <c r="AU1135" s="18" t="s">
        <v>91</v>
      </c>
    </row>
    <row r="1136" s="2" customFormat="1">
      <c r="A1136" s="40"/>
      <c r="B1136" s="41"/>
      <c r="C1136" s="42"/>
      <c r="D1136" s="246" t="s">
        <v>156</v>
      </c>
      <c r="E1136" s="42"/>
      <c r="F1136" s="247" t="s">
        <v>1150</v>
      </c>
      <c r="G1136" s="42"/>
      <c r="H1136" s="42"/>
      <c r="I1136" s="243"/>
      <c r="J1136" s="42"/>
      <c r="K1136" s="42"/>
      <c r="L1136" s="46"/>
      <c r="M1136" s="244"/>
      <c r="N1136" s="245"/>
      <c r="O1136" s="93"/>
      <c r="P1136" s="93"/>
      <c r="Q1136" s="93"/>
      <c r="R1136" s="93"/>
      <c r="S1136" s="93"/>
      <c r="T1136" s="94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8" t="s">
        <v>156</v>
      </c>
      <c r="AU1136" s="18" t="s">
        <v>91</v>
      </c>
    </row>
    <row r="1137" s="13" customFormat="1">
      <c r="A1137" s="13"/>
      <c r="B1137" s="248"/>
      <c r="C1137" s="249"/>
      <c r="D1137" s="241" t="s">
        <v>158</v>
      </c>
      <c r="E1137" s="250" t="s">
        <v>1</v>
      </c>
      <c r="F1137" s="251" t="s">
        <v>1151</v>
      </c>
      <c r="G1137" s="249"/>
      <c r="H1137" s="250" t="s">
        <v>1</v>
      </c>
      <c r="I1137" s="252"/>
      <c r="J1137" s="249"/>
      <c r="K1137" s="249"/>
      <c r="L1137" s="253"/>
      <c r="M1137" s="254"/>
      <c r="N1137" s="255"/>
      <c r="O1137" s="255"/>
      <c r="P1137" s="255"/>
      <c r="Q1137" s="255"/>
      <c r="R1137" s="255"/>
      <c r="S1137" s="255"/>
      <c r="T1137" s="256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7" t="s">
        <v>158</v>
      </c>
      <c r="AU1137" s="257" t="s">
        <v>91</v>
      </c>
      <c r="AV1137" s="13" t="s">
        <v>87</v>
      </c>
      <c r="AW1137" s="13" t="s">
        <v>39</v>
      </c>
      <c r="AX1137" s="13" t="s">
        <v>83</v>
      </c>
      <c r="AY1137" s="257" t="s">
        <v>145</v>
      </c>
    </row>
    <row r="1138" s="14" customFormat="1">
      <c r="A1138" s="14"/>
      <c r="B1138" s="258"/>
      <c r="C1138" s="259"/>
      <c r="D1138" s="241" t="s">
        <v>158</v>
      </c>
      <c r="E1138" s="260" t="s">
        <v>1</v>
      </c>
      <c r="F1138" s="261" t="s">
        <v>1152</v>
      </c>
      <c r="G1138" s="259"/>
      <c r="H1138" s="262">
        <v>94.731999999999999</v>
      </c>
      <c r="I1138" s="263"/>
      <c r="J1138" s="259"/>
      <c r="K1138" s="259"/>
      <c r="L1138" s="264"/>
      <c r="M1138" s="265"/>
      <c r="N1138" s="266"/>
      <c r="O1138" s="266"/>
      <c r="P1138" s="266"/>
      <c r="Q1138" s="266"/>
      <c r="R1138" s="266"/>
      <c r="S1138" s="266"/>
      <c r="T1138" s="267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8" t="s">
        <v>158</v>
      </c>
      <c r="AU1138" s="268" t="s">
        <v>91</v>
      </c>
      <c r="AV1138" s="14" t="s">
        <v>91</v>
      </c>
      <c r="AW1138" s="14" t="s">
        <v>39</v>
      </c>
      <c r="AX1138" s="14" t="s">
        <v>83</v>
      </c>
      <c r="AY1138" s="268" t="s">
        <v>145</v>
      </c>
    </row>
    <row r="1139" s="15" customFormat="1">
      <c r="A1139" s="15"/>
      <c r="B1139" s="269"/>
      <c r="C1139" s="270"/>
      <c r="D1139" s="241" t="s">
        <v>158</v>
      </c>
      <c r="E1139" s="271" t="s">
        <v>1</v>
      </c>
      <c r="F1139" s="272" t="s">
        <v>161</v>
      </c>
      <c r="G1139" s="270"/>
      <c r="H1139" s="273">
        <v>94.731999999999999</v>
      </c>
      <c r="I1139" s="274"/>
      <c r="J1139" s="270"/>
      <c r="K1139" s="270"/>
      <c r="L1139" s="275"/>
      <c r="M1139" s="276"/>
      <c r="N1139" s="277"/>
      <c r="O1139" s="277"/>
      <c r="P1139" s="277"/>
      <c r="Q1139" s="277"/>
      <c r="R1139" s="277"/>
      <c r="S1139" s="277"/>
      <c r="T1139" s="278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79" t="s">
        <v>158</v>
      </c>
      <c r="AU1139" s="279" t="s">
        <v>91</v>
      </c>
      <c r="AV1139" s="15" t="s">
        <v>153</v>
      </c>
      <c r="AW1139" s="15" t="s">
        <v>39</v>
      </c>
      <c r="AX1139" s="15" t="s">
        <v>87</v>
      </c>
      <c r="AY1139" s="279" t="s">
        <v>145</v>
      </c>
    </row>
    <row r="1140" s="2" customFormat="1" ht="16.5" customHeight="1">
      <c r="A1140" s="40"/>
      <c r="B1140" s="41"/>
      <c r="C1140" s="292" t="s">
        <v>1153</v>
      </c>
      <c r="D1140" s="292" t="s">
        <v>347</v>
      </c>
      <c r="E1140" s="293" t="s">
        <v>1154</v>
      </c>
      <c r="F1140" s="294" t="s">
        <v>1155</v>
      </c>
      <c r="G1140" s="295" t="s">
        <v>207</v>
      </c>
      <c r="H1140" s="296">
        <v>94.731999999999999</v>
      </c>
      <c r="I1140" s="297"/>
      <c r="J1140" s="298">
        <f>ROUND(I1140*H1140,2)</f>
        <v>0</v>
      </c>
      <c r="K1140" s="294" t="s">
        <v>1</v>
      </c>
      <c r="L1140" s="299"/>
      <c r="M1140" s="300" t="s">
        <v>1</v>
      </c>
      <c r="N1140" s="301" t="s">
        <v>48</v>
      </c>
      <c r="O1140" s="93"/>
      <c r="P1140" s="237">
        <f>O1140*H1140</f>
        <v>0</v>
      </c>
      <c r="Q1140" s="237">
        <v>0</v>
      </c>
      <c r="R1140" s="237">
        <f>Q1140*H1140</f>
        <v>0</v>
      </c>
      <c r="S1140" s="237">
        <v>0</v>
      </c>
      <c r="T1140" s="238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39" t="s">
        <v>390</v>
      </c>
      <c r="AT1140" s="239" t="s">
        <v>347</v>
      </c>
      <c r="AU1140" s="239" t="s">
        <v>91</v>
      </c>
      <c r="AY1140" s="18" t="s">
        <v>145</v>
      </c>
      <c r="BE1140" s="240">
        <f>IF(N1140="základní",J1140,0)</f>
        <v>0</v>
      </c>
      <c r="BF1140" s="240">
        <f>IF(N1140="snížená",J1140,0)</f>
        <v>0</v>
      </c>
      <c r="BG1140" s="240">
        <f>IF(N1140="zákl. přenesená",J1140,0)</f>
        <v>0</v>
      </c>
      <c r="BH1140" s="240">
        <f>IF(N1140="sníž. přenesená",J1140,0)</f>
        <v>0</v>
      </c>
      <c r="BI1140" s="240">
        <f>IF(N1140="nulová",J1140,0)</f>
        <v>0</v>
      </c>
      <c r="BJ1140" s="18" t="s">
        <v>87</v>
      </c>
      <c r="BK1140" s="240">
        <f>ROUND(I1140*H1140,2)</f>
        <v>0</v>
      </c>
      <c r="BL1140" s="18" t="s">
        <v>216</v>
      </c>
      <c r="BM1140" s="239" t="s">
        <v>1156</v>
      </c>
    </row>
    <row r="1141" s="2" customFormat="1">
      <c r="A1141" s="40"/>
      <c r="B1141" s="41"/>
      <c r="C1141" s="42"/>
      <c r="D1141" s="241" t="s">
        <v>154</v>
      </c>
      <c r="E1141" s="42"/>
      <c r="F1141" s="242" t="s">
        <v>1155</v>
      </c>
      <c r="G1141" s="42"/>
      <c r="H1141" s="42"/>
      <c r="I1141" s="243"/>
      <c r="J1141" s="42"/>
      <c r="K1141" s="42"/>
      <c r="L1141" s="46"/>
      <c r="M1141" s="244"/>
      <c r="N1141" s="245"/>
      <c r="O1141" s="93"/>
      <c r="P1141" s="93"/>
      <c r="Q1141" s="93"/>
      <c r="R1141" s="93"/>
      <c r="S1141" s="93"/>
      <c r="T1141" s="94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8" t="s">
        <v>154</v>
      </c>
      <c r="AU1141" s="18" t="s">
        <v>91</v>
      </c>
    </row>
    <row r="1142" s="13" customFormat="1">
      <c r="A1142" s="13"/>
      <c r="B1142" s="248"/>
      <c r="C1142" s="249"/>
      <c r="D1142" s="241" t="s">
        <v>158</v>
      </c>
      <c r="E1142" s="250" t="s">
        <v>1</v>
      </c>
      <c r="F1142" s="251" t="s">
        <v>1151</v>
      </c>
      <c r="G1142" s="249"/>
      <c r="H1142" s="250" t="s">
        <v>1</v>
      </c>
      <c r="I1142" s="252"/>
      <c r="J1142" s="249"/>
      <c r="K1142" s="249"/>
      <c r="L1142" s="253"/>
      <c r="M1142" s="254"/>
      <c r="N1142" s="255"/>
      <c r="O1142" s="255"/>
      <c r="P1142" s="255"/>
      <c r="Q1142" s="255"/>
      <c r="R1142" s="255"/>
      <c r="S1142" s="255"/>
      <c r="T1142" s="256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57" t="s">
        <v>158</v>
      </c>
      <c r="AU1142" s="257" t="s">
        <v>91</v>
      </c>
      <c r="AV1142" s="13" t="s">
        <v>87</v>
      </c>
      <c r="AW1142" s="13" t="s">
        <v>39</v>
      </c>
      <c r="AX1142" s="13" t="s">
        <v>83</v>
      </c>
      <c r="AY1142" s="257" t="s">
        <v>145</v>
      </c>
    </row>
    <row r="1143" s="14" customFormat="1">
      <c r="A1143" s="14"/>
      <c r="B1143" s="258"/>
      <c r="C1143" s="259"/>
      <c r="D1143" s="241" t="s">
        <v>158</v>
      </c>
      <c r="E1143" s="260" t="s">
        <v>1</v>
      </c>
      <c r="F1143" s="261" t="s">
        <v>1152</v>
      </c>
      <c r="G1143" s="259"/>
      <c r="H1143" s="262">
        <v>94.731999999999999</v>
      </c>
      <c r="I1143" s="263"/>
      <c r="J1143" s="259"/>
      <c r="K1143" s="259"/>
      <c r="L1143" s="264"/>
      <c r="M1143" s="265"/>
      <c r="N1143" s="266"/>
      <c r="O1143" s="266"/>
      <c r="P1143" s="266"/>
      <c r="Q1143" s="266"/>
      <c r="R1143" s="266"/>
      <c r="S1143" s="266"/>
      <c r="T1143" s="267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68" t="s">
        <v>158</v>
      </c>
      <c r="AU1143" s="268" t="s">
        <v>91</v>
      </c>
      <c r="AV1143" s="14" t="s">
        <v>91</v>
      </c>
      <c r="AW1143" s="14" t="s">
        <v>39</v>
      </c>
      <c r="AX1143" s="14" t="s">
        <v>83</v>
      </c>
      <c r="AY1143" s="268" t="s">
        <v>145</v>
      </c>
    </row>
    <row r="1144" s="15" customFormat="1">
      <c r="A1144" s="15"/>
      <c r="B1144" s="269"/>
      <c r="C1144" s="270"/>
      <c r="D1144" s="241" t="s">
        <v>158</v>
      </c>
      <c r="E1144" s="271" t="s">
        <v>1</v>
      </c>
      <c r="F1144" s="272" t="s">
        <v>161</v>
      </c>
      <c r="G1144" s="270"/>
      <c r="H1144" s="273">
        <v>94.731999999999999</v>
      </c>
      <c r="I1144" s="274"/>
      <c r="J1144" s="270"/>
      <c r="K1144" s="270"/>
      <c r="L1144" s="275"/>
      <c r="M1144" s="276"/>
      <c r="N1144" s="277"/>
      <c r="O1144" s="277"/>
      <c r="P1144" s="277"/>
      <c r="Q1144" s="277"/>
      <c r="R1144" s="277"/>
      <c r="S1144" s="277"/>
      <c r="T1144" s="278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79" t="s">
        <v>158</v>
      </c>
      <c r="AU1144" s="279" t="s">
        <v>91</v>
      </c>
      <c r="AV1144" s="15" t="s">
        <v>153</v>
      </c>
      <c r="AW1144" s="15" t="s">
        <v>39</v>
      </c>
      <c r="AX1144" s="15" t="s">
        <v>87</v>
      </c>
      <c r="AY1144" s="279" t="s">
        <v>145</v>
      </c>
    </row>
    <row r="1145" s="2" customFormat="1" ht="24.15" customHeight="1">
      <c r="A1145" s="40"/>
      <c r="B1145" s="41"/>
      <c r="C1145" s="228" t="s">
        <v>698</v>
      </c>
      <c r="D1145" s="228" t="s">
        <v>148</v>
      </c>
      <c r="E1145" s="229" t="s">
        <v>1157</v>
      </c>
      <c r="F1145" s="230" t="s">
        <v>1158</v>
      </c>
      <c r="G1145" s="231" t="s">
        <v>331</v>
      </c>
      <c r="H1145" s="232">
        <v>0.13600000000000001</v>
      </c>
      <c r="I1145" s="233"/>
      <c r="J1145" s="234">
        <f>ROUND(I1145*H1145,2)</f>
        <v>0</v>
      </c>
      <c r="K1145" s="230" t="s">
        <v>152</v>
      </c>
      <c r="L1145" s="46"/>
      <c r="M1145" s="235" t="s">
        <v>1</v>
      </c>
      <c r="N1145" s="236" t="s">
        <v>48</v>
      </c>
      <c r="O1145" s="93"/>
      <c r="P1145" s="237">
        <f>O1145*H1145</f>
        <v>0</v>
      </c>
      <c r="Q1145" s="237">
        <v>0</v>
      </c>
      <c r="R1145" s="237">
        <f>Q1145*H1145</f>
        <v>0</v>
      </c>
      <c r="S1145" s="237">
        <v>0</v>
      </c>
      <c r="T1145" s="238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39" t="s">
        <v>216</v>
      </c>
      <c r="AT1145" s="239" t="s">
        <v>148</v>
      </c>
      <c r="AU1145" s="239" t="s">
        <v>91</v>
      </c>
      <c r="AY1145" s="18" t="s">
        <v>145</v>
      </c>
      <c r="BE1145" s="240">
        <f>IF(N1145="základní",J1145,0)</f>
        <v>0</v>
      </c>
      <c r="BF1145" s="240">
        <f>IF(N1145="snížená",J1145,0)</f>
        <v>0</v>
      </c>
      <c r="BG1145" s="240">
        <f>IF(N1145="zákl. přenesená",J1145,0)</f>
        <v>0</v>
      </c>
      <c r="BH1145" s="240">
        <f>IF(N1145="sníž. přenesená",J1145,0)</f>
        <v>0</v>
      </c>
      <c r="BI1145" s="240">
        <f>IF(N1145="nulová",J1145,0)</f>
        <v>0</v>
      </c>
      <c r="BJ1145" s="18" t="s">
        <v>87</v>
      </c>
      <c r="BK1145" s="240">
        <f>ROUND(I1145*H1145,2)</f>
        <v>0</v>
      </c>
      <c r="BL1145" s="18" t="s">
        <v>216</v>
      </c>
      <c r="BM1145" s="239" t="s">
        <v>1159</v>
      </c>
    </row>
    <row r="1146" s="2" customFormat="1">
      <c r="A1146" s="40"/>
      <c r="B1146" s="41"/>
      <c r="C1146" s="42"/>
      <c r="D1146" s="241" t="s">
        <v>154</v>
      </c>
      <c r="E1146" s="42"/>
      <c r="F1146" s="242" t="s">
        <v>1160</v>
      </c>
      <c r="G1146" s="42"/>
      <c r="H1146" s="42"/>
      <c r="I1146" s="243"/>
      <c r="J1146" s="42"/>
      <c r="K1146" s="42"/>
      <c r="L1146" s="46"/>
      <c r="M1146" s="244"/>
      <c r="N1146" s="245"/>
      <c r="O1146" s="93"/>
      <c r="P1146" s="93"/>
      <c r="Q1146" s="93"/>
      <c r="R1146" s="93"/>
      <c r="S1146" s="93"/>
      <c r="T1146" s="94"/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T1146" s="18" t="s">
        <v>154</v>
      </c>
      <c r="AU1146" s="18" t="s">
        <v>91</v>
      </c>
    </row>
    <row r="1147" s="2" customFormat="1">
      <c r="A1147" s="40"/>
      <c r="B1147" s="41"/>
      <c r="C1147" s="42"/>
      <c r="D1147" s="246" t="s">
        <v>156</v>
      </c>
      <c r="E1147" s="42"/>
      <c r="F1147" s="247" t="s">
        <v>1161</v>
      </c>
      <c r="G1147" s="42"/>
      <c r="H1147" s="42"/>
      <c r="I1147" s="243"/>
      <c r="J1147" s="42"/>
      <c r="K1147" s="42"/>
      <c r="L1147" s="46"/>
      <c r="M1147" s="244"/>
      <c r="N1147" s="245"/>
      <c r="O1147" s="93"/>
      <c r="P1147" s="93"/>
      <c r="Q1147" s="93"/>
      <c r="R1147" s="93"/>
      <c r="S1147" s="93"/>
      <c r="T1147" s="94"/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T1147" s="18" t="s">
        <v>156</v>
      </c>
      <c r="AU1147" s="18" t="s">
        <v>91</v>
      </c>
    </row>
    <row r="1148" s="12" customFormat="1" ht="22.8" customHeight="1">
      <c r="A1148" s="12"/>
      <c r="B1148" s="212"/>
      <c r="C1148" s="213"/>
      <c r="D1148" s="214" t="s">
        <v>82</v>
      </c>
      <c r="E1148" s="226" t="s">
        <v>1162</v>
      </c>
      <c r="F1148" s="226" t="s">
        <v>1163</v>
      </c>
      <c r="G1148" s="213"/>
      <c r="H1148" s="213"/>
      <c r="I1148" s="216"/>
      <c r="J1148" s="227">
        <f>BK1148</f>
        <v>0</v>
      </c>
      <c r="K1148" s="213"/>
      <c r="L1148" s="218"/>
      <c r="M1148" s="219"/>
      <c r="N1148" s="220"/>
      <c r="O1148" s="220"/>
      <c r="P1148" s="221">
        <f>SUM(P1149:P1160)</f>
        <v>0</v>
      </c>
      <c r="Q1148" s="220"/>
      <c r="R1148" s="221">
        <f>SUM(R1149:R1160)</f>
        <v>0.0015051599999999997</v>
      </c>
      <c r="S1148" s="220"/>
      <c r="T1148" s="222">
        <f>SUM(T1149:T1160)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23" t="s">
        <v>91</v>
      </c>
      <c r="AT1148" s="224" t="s">
        <v>82</v>
      </c>
      <c r="AU1148" s="224" t="s">
        <v>87</v>
      </c>
      <c r="AY1148" s="223" t="s">
        <v>145</v>
      </c>
      <c r="BK1148" s="225">
        <f>SUM(BK1149:BK1160)</f>
        <v>0</v>
      </c>
    </row>
    <row r="1149" s="2" customFormat="1" ht="24.15" customHeight="1">
      <c r="A1149" s="40"/>
      <c r="B1149" s="41"/>
      <c r="C1149" s="228" t="s">
        <v>1164</v>
      </c>
      <c r="D1149" s="228" t="s">
        <v>148</v>
      </c>
      <c r="E1149" s="229" t="s">
        <v>1165</v>
      </c>
      <c r="F1149" s="230" t="s">
        <v>1166</v>
      </c>
      <c r="G1149" s="231" t="s">
        <v>207</v>
      </c>
      <c r="H1149" s="232">
        <v>4.0679999999999996</v>
      </c>
      <c r="I1149" s="233"/>
      <c r="J1149" s="234">
        <f>ROUND(I1149*H1149,2)</f>
        <v>0</v>
      </c>
      <c r="K1149" s="230" t="s">
        <v>152</v>
      </c>
      <c r="L1149" s="46"/>
      <c r="M1149" s="235" t="s">
        <v>1</v>
      </c>
      <c r="N1149" s="236" t="s">
        <v>48</v>
      </c>
      <c r="O1149" s="93"/>
      <c r="P1149" s="237">
        <f>O1149*H1149</f>
        <v>0</v>
      </c>
      <c r="Q1149" s="237">
        <v>0.00013999999999999999</v>
      </c>
      <c r="R1149" s="237">
        <f>Q1149*H1149</f>
        <v>0.0005695199999999999</v>
      </c>
      <c r="S1149" s="237">
        <v>0</v>
      </c>
      <c r="T1149" s="238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39" t="s">
        <v>216</v>
      </c>
      <c r="AT1149" s="239" t="s">
        <v>148</v>
      </c>
      <c r="AU1149" s="239" t="s">
        <v>91</v>
      </c>
      <c r="AY1149" s="18" t="s">
        <v>145</v>
      </c>
      <c r="BE1149" s="240">
        <f>IF(N1149="základní",J1149,0)</f>
        <v>0</v>
      </c>
      <c r="BF1149" s="240">
        <f>IF(N1149="snížená",J1149,0)</f>
        <v>0</v>
      </c>
      <c r="BG1149" s="240">
        <f>IF(N1149="zákl. přenesená",J1149,0)</f>
        <v>0</v>
      </c>
      <c r="BH1149" s="240">
        <f>IF(N1149="sníž. přenesená",J1149,0)</f>
        <v>0</v>
      </c>
      <c r="BI1149" s="240">
        <f>IF(N1149="nulová",J1149,0)</f>
        <v>0</v>
      </c>
      <c r="BJ1149" s="18" t="s">
        <v>87</v>
      </c>
      <c r="BK1149" s="240">
        <f>ROUND(I1149*H1149,2)</f>
        <v>0</v>
      </c>
      <c r="BL1149" s="18" t="s">
        <v>216</v>
      </c>
      <c r="BM1149" s="239" t="s">
        <v>1167</v>
      </c>
    </row>
    <row r="1150" s="2" customFormat="1">
      <c r="A1150" s="40"/>
      <c r="B1150" s="41"/>
      <c r="C1150" s="42"/>
      <c r="D1150" s="241" t="s">
        <v>154</v>
      </c>
      <c r="E1150" s="42"/>
      <c r="F1150" s="242" t="s">
        <v>1168</v>
      </c>
      <c r="G1150" s="42"/>
      <c r="H1150" s="42"/>
      <c r="I1150" s="243"/>
      <c r="J1150" s="42"/>
      <c r="K1150" s="42"/>
      <c r="L1150" s="46"/>
      <c r="M1150" s="244"/>
      <c r="N1150" s="245"/>
      <c r="O1150" s="93"/>
      <c r="P1150" s="93"/>
      <c r="Q1150" s="93"/>
      <c r="R1150" s="93"/>
      <c r="S1150" s="93"/>
      <c r="T1150" s="94"/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T1150" s="18" t="s">
        <v>154</v>
      </c>
      <c r="AU1150" s="18" t="s">
        <v>91</v>
      </c>
    </row>
    <row r="1151" s="2" customFormat="1">
      <c r="A1151" s="40"/>
      <c r="B1151" s="41"/>
      <c r="C1151" s="42"/>
      <c r="D1151" s="246" t="s">
        <v>156</v>
      </c>
      <c r="E1151" s="42"/>
      <c r="F1151" s="247" t="s">
        <v>1169</v>
      </c>
      <c r="G1151" s="42"/>
      <c r="H1151" s="42"/>
      <c r="I1151" s="243"/>
      <c r="J1151" s="42"/>
      <c r="K1151" s="42"/>
      <c r="L1151" s="46"/>
      <c r="M1151" s="244"/>
      <c r="N1151" s="245"/>
      <c r="O1151" s="93"/>
      <c r="P1151" s="93"/>
      <c r="Q1151" s="93"/>
      <c r="R1151" s="93"/>
      <c r="S1151" s="93"/>
      <c r="T1151" s="94"/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T1151" s="18" t="s">
        <v>156</v>
      </c>
      <c r="AU1151" s="18" t="s">
        <v>91</v>
      </c>
    </row>
    <row r="1152" s="13" customFormat="1">
      <c r="A1152" s="13"/>
      <c r="B1152" s="248"/>
      <c r="C1152" s="249"/>
      <c r="D1152" s="241" t="s">
        <v>158</v>
      </c>
      <c r="E1152" s="250" t="s">
        <v>1</v>
      </c>
      <c r="F1152" s="251" t="s">
        <v>569</v>
      </c>
      <c r="G1152" s="249"/>
      <c r="H1152" s="250" t="s">
        <v>1</v>
      </c>
      <c r="I1152" s="252"/>
      <c r="J1152" s="249"/>
      <c r="K1152" s="249"/>
      <c r="L1152" s="253"/>
      <c r="M1152" s="254"/>
      <c r="N1152" s="255"/>
      <c r="O1152" s="255"/>
      <c r="P1152" s="255"/>
      <c r="Q1152" s="255"/>
      <c r="R1152" s="255"/>
      <c r="S1152" s="255"/>
      <c r="T1152" s="256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57" t="s">
        <v>158</v>
      </c>
      <c r="AU1152" s="257" t="s">
        <v>91</v>
      </c>
      <c r="AV1152" s="13" t="s">
        <v>87</v>
      </c>
      <c r="AW1152" s="13" t="s">
        <v>39</v>
      </c>
      <c r="AX1152" s="13" t="s">
        <v>83</v>
      </c>
      <c r="AY1152" s="257" t="s">
        <v>145</v>
      </c>
    </row>
    <row r="1153" s="14" customFormat="1">
      <c r="A1153" s="14"/>
      <c r="B1153" s="258"/>
      <c r="C1153" s="259"/>
      <c r="D1153" s="241" t="s">
        <v>158</v>
      </c>
      <c r="E1153" s="260" t="s">
        <v>1</v>
      </c>
      <c r="F1153" s="261" t="s">
        <v>1170</v>
      </c>
      <c r="G1153" s="259"/>
      <c r="H1153" s="262">
        <v>4.0679999999999996</v>
      </c>
      <c r="I1153" s="263"/>
      <c r="J1153" s="259"/>
      <c r="K1153" s="259"/>
      <c r="L1153" s="264"/>
      <c r="M1153" s="265"/>
      <c r="N1153" s="266"/>
      <c r="O1153" s="266"/>
      <c r="P1153" s="266"/>
      <c r="Q1153" s="266"/>
      <c r="R1153" s="266"/>
      <c r="S1153" s="266"/>
      <c r="T1153" s="267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8" t="s">
        <v>158</v>
      </c>
      <c r="AU1153" s="268" t="s">
        <v>91</v>
      </c>
      <c r="AV1153" s="14" t="s">
        <v>91</v>
      </c>
      <c r="AW1153" s="14" t="s">
        <v>39</v>
      </c>
      <c r="AX1153" s="14" t="s">
        <v>83</v>
      </c>
      <c r="AY1153" s="268" t="s">
        <v>145</v>
      </c>
    </row>
    <row r="1154" s="15" customFormat="1">
      <c r="A1154" s="15"/>
      <c r="B1154" s="269"/>
      <c r="C1154" s="270"/>
      <c r="D1154" s="241" t="s">
        <v>158</v>
      </c>
      <c r="E1154" s="271" t="s">
        <v>1</v>
      </c>
      <c r="F1154" s="272" t="s">
        <v>161</v>
      </c>
      <c r="G1154" s="270"/>
      <c r="H1154" s="273">
        <v>4.0679999999999996</v>
      </c>
      <c r="I1154" s="274"/>
      <c r="J1154" s="270"/>
      <c r="K1154" s="270"/>
      <c r="L1154" s="275"/>
      <c r="M1154" s="276"/>
      <c r="N1154" s="277"/>
      <c r="O1154" s="277"/>
      <c r="P1154" s="277"/>
      <c r="Q1154" s="277"/>
      <c r="R1154" s="277"/>
      <c r="S1154" s="277"/>
      <c r="T1154" s="278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79" t="s">
        <v>158</v>
      </c>
      <c r="AU1154" s="279" t="s">
        <v>91</v>
      </c>
      <c r="AV1154" s="15" t="s">
        <v>153</v>
      </c>
      <c r="AW1154" s="15" t="s">
        <v>39</v>
      </c>
      <c r="AX1154" s="15" t="s">
        <v>87</v>
      </c>
      <c r="AY1154" s="279" t="s">
        <v>145</v>
      </c>
    </row>
    <row r="1155" s="2" customFormat="1" ht="24.15" customHeight="1">
      <c r="A1155" s="40"/>
      <c r="B1155" s="41"/>
      <c r="C1155" s="228" t="s">
        <v>703</v>
      </c>
      <c r="D1155" s="228" t="s">
        <v>148</v>
      </c>
      <c r="E1155" s="229" t="s">
        <v>1171</v>
      </c>
      <c r="F1155" s="230" t="s">
        <v>1172</v>
      </c>
      <c r="G1155" s="231" t="s">
        <v>207</v>
      </c>
      <c r="H1155" s="232">
        <v>4.0679999999999996</v>
      </c>
      <c r="I1155" s="233"/>
      <c r="J1155" s="234">
        <f>ROUND(I1155*H1155,2)</f>
        <v>0</v>
      </c>
      <c r="K1155" s="230" t="s">
        <v>152</v>
      </c>
      <c r="L1155" s="46"/>
      <c r="M1155" s="235" t="s">
        <v>1</v>
      </c>
      <c r="N1155" s="236" t="s">
        <v>48</v>
      </c>
      <c r="O1155" s="93"/>
      <c r="P1155" s="237">
        <f>O1155*H1155</f>
        <v>0</v>
      </c>
      <c r="Q1155" s="237">
        <v>0.00023000000000000001</v>
      </c>
      <c r="R1155" s="237">
        <f>Q1155*H1155</f>
        <v>0.00093563999999999995</v>
      </c>
      <c r="S1155" s="237">
        <v>0</v>
      </c>
      <c r="T1155" s="238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39" t="s">
        <v>216</v>
      </c>
      <c r="AT1155" s="239" t="s">
        <v>148</v>
      </c>
      <c r="AU1155" s="239" t="s">
        <v>91</v>
      </c>
      <c r="AY1155" s="18" t="s">
        <v>145</v>
      </c>
      <c r="BE1155" s="240">
        <f>IF(N1155="základní",J1155,0)</f>
        <v>0</v>
      </c>
      <c r="BF1155" s="240">
        <f>IF(N1155="snížená",J1155,0)</f>
        <v>0</v>
      </c>
      <c r="BG1155" s="240">
        <f>IF(N1155="zákl. přenesená",J1155,0)</f>
        <v>0</v>
      </c>
      <c r="BH1155" s="240">
        <f>IF(N1155="sníž. přenesená",J1155,0)</f>
        <v>0</v>
      </c>
      <c r="BI1155" s="240">
        <f>IF(N1155="nulová",J1155,0)</f>
        <v>0</v>
      </c>
      <c r="BJ1155" s="18" t="s">
        <v>87</v>
      </c>
      <c r="BK1155" s="240">
        <f>ROUND(I1155*H1155,2)</f>
        <v>0</v>
      </c>
      <c r="BL1155" s="18" t="s">
        <v>216</v>
      </c>
      <c r="BM1155" s="239" t="s">
        <v>1173</v>
      </c>
    </row>
    <row r="1156" s="2" customFormat="1">
      <c r="A1156" s="40"/>
      <c r="B1156" s="41"/>
      <c r="C1156" s="42"/>
      <c r="D1156" s="241" t="s">
        <v>154</v>
      </c>
      <c r="E1156" s="42"/>
      <c r="F1156" s="242" t="s">
        <v>1174</v>
      </c>
      <c r="G1156" s="42"/>
      <c r="H1156" s="42"/>
      <c r="I1156" s="243"/>
      <c r="J1156" s="42"/>
      <c r="K1156" s="42"/>
      <c r="L1156" s="46"/>
      <c r="M1156" s="244"/>
      <c r="N1156" s="245"/>
      <c r="O1156" s="93"/>
      <c r="P1156" s="93"/>
      <c r="Q1156" s="93"/>
      <c r="R1156" s="93"/>
      <c r="S1156" s="93"/>
      <c r="T1156" s="94"/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T1156" s="18" t="s">
        <v>154</v>
      </c>
      <c r="AU1156" s="18" t="s">
        <v>91</v>
      </c>
    </row>
    <row r="1157" s="2" customFormat="1">
      <c r="A1157" s="40"/>
      <c r="B1157" s="41"/>
      <c r="C1157" s="42"/>
      <c r="D1157" s="246" t="s">
        <v>156</v>
      </c>
      <c r="E1157" s="42"/>
      <c r="F1157" s="247" t="s">
        <v>1175</v>
      </c>
      <c r="G1157" s="42"/>
      <c r="H1157" s="42"/>
      <c r="I1157" s="243"/>
      <c r="J1157" s="42"/>
      <c r="K1157" s="42"/>
      <c r="L1157" s="46"/>
      <c r="M1157" s="244"/>
      <c r="N1157" s="245"/>
      <c r="O1157" s="93"/>
      <c r="P1157" s="93"/>
      <c r="Q1157" s="93"/>
      <c r="R1157" s="93"/>
      <c r="S1157" s="93"/>
      <c r="T1157" s="94"/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T1157" s="18" t="s">
        <v>156</v>
      </c>
      <c r="AU1157" s="18" t="s">
        <v>91</v>
      </c>
    </row>
    <row r="1158" s="13" customFormat="1">
      <c r="A1158" s="13"/>
      <c r="B1158" s="248"/>
      <c r="C1158" s="249"/>
      <c r="D1158" s="241" t="s">
        <v>158</v>
      </c>
      <c r="E1158" s="250" t="s">
        <v>1</v>
      </c>
      <c r="F1158" s="251" t="s">
        <v>569</v>
      </c>
      <c r="G1158" s="249"/>
      <c r="H1158" s="250" t="s">
        <v>1</v>
      </c>
      <c r="I1158" s="252"/>
      <c r="J1158" s="249"/>
      <c r="K1158" s="249"/>
      <c r="L1158" s="253"/>
      <c r="M1158" s="254"/>
      <c r="N1158" s="255"/>
      <c r="O1158" s="255"/>
      <c r="P1158" s="255"/>
      <c r="Q1158" s="255"/>
      <c r="R1158" s="255"/>
      <c r="S1158" s="255"/>
      <c r="T1158" s="256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57" t="s">
        <v>158</v>
      </c>
      <c r="AU1158" s="257" t="s">
        <v>91</v>
      </c>
      <c r="AV1158" s="13" t="s">
        <v>87</v>
      </c>
      <c r="AW1158" s="13" t="s">
        <v>39</v>
      </c>
      <c r="AX1158" s="13" t="s">
        <v>83</v>
      </c>
      <c r="AY1158" s="257" t="s">
        <v>145</v>
      </c>
    </row>
    <row r="1159" s="14" customFormat="1">
      <c r="A1159" s="14"/>
      <c r="B1159" s="258"/>
      <c r="C1159" s="259"/>
      <c r="D1159" s="241" t="s">
        <v>158</v>
      </c>
      <c r="E1159" s="260" t="s">
        <v>1</v>
      </c>
      <c r="F1159" s="261" t="s">
        <v>1170</v>
      </c>
      <c r="G1159" s="259"/>
      <c r="H1159" s="262">
        <v>4.0679999999999996</v>
      </c>
      <c r="I1159" s="263"/>
      <c r="J1159" s="259"/>
      <c r="K1159" s="259"/>
      <c r="L1159" s="264"/>
      <c r="M1159" s="265"/>
      <c r="N1159" s="266"/>
      <c r="O1159" s="266"/>
      <c r="P1159" s="266"/>
      <c r="Q1159" s="266"/>
      <c r="R1159" s="266"/>
      <c r="S1159" s="266"/>
      <c r="T1159" s="267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8" t="s">
        <v>158</v>
      </c>
      <c r="AU1159" s="268" t="s">
        <v>91</v>
      </c>
      <c r="AV1159" s="14" t="s">
        <v>91</v>
      </c>
      <c r="AW1159" s="14" t="s">
        <v>39</v>
      </c>
      <c r="AX1159" s="14" t="s">
        <v>83</v>
      </c>
      <c r="AY1159" s="268" t="s">
        <v>145</v>
      </c>
    </row>
    <row r="1160" s="15" customFormat="1">
      <c r="A1160" s="15"/>
      <c r="B1160" s="269"/>
      <c r="C1160" s="270"/>
      <c r="D1160" s="241" t="s">
        <v>158</v>
      </c>
      <c r="E1160" s="271" t="s">
        <v>1</v>
      </c>
      <c r="F1160" s="272" t="s">
        <v>161</v>
      </c>
      <c r="G1160" s="270"/>
      <c r="H1160" s="273">
        <v>4.0679999999999996</v>
      </c>
      <c r="I1160" s="274"/>
      <c r="J1160" s="270"/>
      <c r="K1160" s="270"/>
      <c r="L1160" s="275"/>
      <c r="M1160" s="302"/>
      <c r="N1160" s="303"/>
      <c r="O1160" s="303"/>
      <c r="P1160" s="303"/>
      <c r="Q1160" s="303"/>
      <c r="R1160" s="303"/>
      <c r="S1160" s="303"/>
      <c r="T1160" s="304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79" t="s">
        <v>158</v>
      </c>
      <c r="AU1160" s="279" t="s">
        <v>91</v>
      </c>
      <c r="AV1160" s="15" t="s">
        <v>153</v>
      </c>
      <c r="AW1160" s="15" t="s">
        <v>39</v>
      </c>
      <c r="AX1160" s="15" t="s">
        <v>87</v>
      </c>
      <c r="AY1160" s="279" t="s">
        <v>145</v>
      </c>
    </row>
    <row r="1161" s="2" customFormat="1" ht="6.96" customHeight="1">
      <c r="A1161" s="40"/>
      <c r="B1161" s="68"/>
      <c r="C1161" s="69"/>
      <c r="D1161" s="69"/>
      <c r="E1161" s="69"/>
      <c r="F1161" s="69"/>
      <c r="G1161" s="69"/>
      <c r="H1161" s="69"/>
      <c r="I1161" s="69"/>
      <c r="J1161" s="69"/>
      <c r="K1161" s="69"/>
      <c r="L1161" s="46"/>
      <c r="M1161" s="40"/>
      <c r="O1161" s="40"/>
      <c r="P1161" s="40"/>
      <c r="Q1161" s="40"/>
      <c r="R1161" s="40"/>
      <c r="S1161" s="40"/>
      <c r="T1161" s="40"/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</row>
  </sheetData>
  <sheetProtection sheet="1" autoFilter="0" formatColumns="0" formatRows="0" objects="1" scenarios="1" spinCount="100000" saltValue="dRMENF4+euG0IOU4ewUgnx0yqkhjw3rGqOC8FjezGSOM8eLpYlcOah5XVUNQF/40cY1LJ04bry2wIfZ7i3mx2g==" hashValue="fpQ9qHdkUwqANdmlW6CqooXwzWLZQPR8a6fUmL1THOaQdO2jNZmZI9bQbb2l8CrasqLFQB89j7/TKxPv64cP2g==" algorithmName="SHA-512" password="CC35"/>
  <autoFilter ref="C133:K1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hyperlinks>
    <hyperlink ref="F139" r:id="rId1" display="https://podminky.urs.cz/item/CS_URS_2022_01/112101104"/>
    <hyperlink ref="F145" r:id="rId2" display="https://podminky.urs.cz/item/CS_URS_2022_01/112201118"/>
    <hyperlink ref="F151" r:id="rId3" display="https://podminky.urs.cz/item/CS_URS_2022_01/162201404"/>
    <hyperlink ref="F157" r:id="rId4" display="https://podminky.urs.cz/item/CS_URS_2022_01/162201414"/>
    <hyperlink ref="F164" r:id="rId5" display="https://podminky.urs.cz/item/CS_URS_2022_01/162201424"/>
    <hyperlink ref="F171" r:id="rId6" display="https://podminky.urs.cz/item/CS_URS_2022_01/162301934"/>
    <hyperlink ref="F177" r:id="rId7" display="https://podminky.urs.cz/item/CS_URS_2022_01/162301954"/>
    <hyperlink ref="F184" r:id="rId8" display="https://podminky.urs.cz/item/CS_URS_2022_01/162301974"/>
    <hyperlink ref="F191" r:id="rId9" display="https://podminky.urs.cz/item/CS_URS_2022_01/938121111"/>
    <hyperlink ref="F197" r:id="rId10" display="https://podminky.urs.cz/item/CS_URS_2022_01/162301501"/>
    <hyperlink ref="F203" r:id="rId11" display="https://podminky.urs.cz/item/CS_URS_2022_01/111209111"/>
    <hyperlink ref="F209" r:id="rId12" display="https://podminky.urs.cz/item/CS_URS_2022_01/112111111"/>
    <hyperlink ref="F215" r:id="rId13" display="https://podminky.urs.cz/item/CS_URS_2022_01/112211113"/>
    <hyperlink ref="F221" r:id="rId14" display="https://podminky.urs.cz/item/CS_URS_2022_01/115101201"/>
    <hyperlink ref="F229" r:id="rId15" display="https://podminky.urs.cz/item/CS_URS_2022_01/115101301"/>
    <hyperlink ref="F237" r:id="rId16" display="https://podminky.urs.cz/item/CS_URS_2022_01/121151103"/>
    <hyperlink ref="F243" r:id="rId17" display="https://podminky.urs.cz/item/CS_URS_2022_01/124253101"/>
    <hyperlink ref="F253" r:id="rId18" display="https://podminky.urs.cz/item/CS_URS_2022_01/124253119"/>
    <hyperlink ref="F263" r:id="rId19" display="https://podminky.urs.cz/item/CS_URS_2022_01/131351103"/>
    <hyperlink ref="F273" r:id="rId20" display="https://podminky.urs.cz/item/CS_URS_2022_01/167151111"/>
    <hyperlink ref="F284" r:id="rId21" display="https://podminky.urs.cz/item/CS_URS_2022_01/162351104"/>
    <hyperlink ref="F292" r:id="rId22" display="https://podminky.urs.cz/item/CS_URS_2022_01/162751117"/>
    <hyperlink ref="F313" r:id="rId23" display="https://podminky.urs.cz/item/CS_URS_2022_01/162751119"/>
    <hyperlink ref="F336" r:id="rId24" display="https://podminky.urs.cz/item/CS_URS_2022_01/171201231"/>
    <hyperlink ref="F343" r:id="rId25" display="https://podminky.urs.cz/item/CS_URS_2022_01/172152101"/>
    <hyperlink ref="F354" r:id="rId26" display="https://podminky.urs.cz/item/CS_URS_2022_01/461991111"/>
    <hyperlink ref="F366" r:id="rId27" display="https://podminky.urs.cz/item/CS_URS_2022_01/171153101"/>
    <hyperlink ref="F377" r:id="rId28" display="https://podminky.urs.cz/item/CS_URS_2022_01/174101101"/>
    <hyperlink ref="F401" r:id="rId29" display="https://podminky.urs.cz/item/CS_URS_2022_01/181111111"/>
    <hyperlink ref="F409" r:id="rId30" display="https://podminky.urs.cz/item/CS_URS_2022_01/181351113"/>
    <hyperlink ref="F416" r:id="rId31" display="https://podminky.urs.cz/item/CS_URS_2022_01/181411141"/>
    <hyperlink ref="F427" r:id="rId32" display="https://podminky.urs.cz/item/CS_URS_2022_01/183403114"/>
    <hyperlink ref="F433" r:id="rId33" display="https://podminky.urs.cz/item/CS_URS_2022_01/183403153"/>
    <hyperlink ref="F439" r:id="rId34" display="https://podminky.urs.cz/item/CS_URS_2022_01/183403161"/>
    <hyperlink ref="F445" r:id="rId35" display="https://podminky.urs.cz/item/CS_URS_2022_01/184802111"/>
    <hyperlink ref="F451" r:id="rId36" display="https://podminky.urs.cz/item/CS_URS_2022_01/184802611"/>
    <hyperlink ref="F457" r:id="rId37" display="https://podminky.urs.cz/item/CS_URS_2022_01/185803111"/>
    <hyperlink ref="F463" r:id="rId38" display="https://podminky.urs.cz/item/CS_URS_2022_01/181152302"/>
    <hyperlink ref="F470" r:id="rId39" display="https://podminky.urs.cz/item/CS_URS_2022_01/212341111"/>
    <hyperlink ref="F476" r:id="rId40" display="https://podminky.urs.cz/item/CS_URS_2022_01/212795111"/>
    <hyperlink ref="F482" r:id="rId41" display="https://podminky.urs.cz/item/CS_URS_2022_01/213141111"/>
    <hyperlink ref="F493" r:id="rId42" display="https://podminky.urs.cz/item/CS_URS_2022_01/153111112"/>
    <hyperlink ref="F499" r:id="rId43" display="https://podminky.urs.cz/item/CS_URS_2022_01/153111114"/>
    <hyperlink ref="F505" r:id="rId44" display="https://podminky.urs.cz/item/CS_URS_2022_01/153112111"/>
    <hyperlink ref="F511" r:id="rId45" display="https://podminky.urs.cz/item/CS_URS_2022_01/153112121"/>
    <hyperlink ref="F522" r:id="rId46" display="https://podminky.urs.cz/item/CS_URS_2022_01/225511112"/>
    <hyperlink ref="F528" r:id="rId47" display="https://podminky.urs.cz/item/CS_URS_2022_01/225511114"/>
    <hyperlink ref="F534" r:id="rId48" display="https://podminky.urs.cz/item/CS_URS_2022_01/274321118"/>
    <hyperlink ref="F540" r:id="rId49" display="https://podminky.urs.cz/item/CS_URS_2022_01/274354111"/>
    <hyperlink ref="F546" r:id="rId50" display="https://podminky.urs.cz/item/CS_URS_2022_01/274354211"/>
    <hyperlink ref="F552" r:id="rId51" display="https://podminky.urs.cz/item/CS_URS_2022_01/274361116"/>
    <hyperlink ref="F563" r:id="rId52" display="https://podminky.urs.cz/item/CS_URS_2022_01/283111113"/>
    <hyperlink ref="F574" r:id="rId53" display="https://podminky.urs.cz/item/CS_URS_2022_01/283111123"/>
    <hyperlink ref="F585" r:id="rId54" display="https://podminky.urs.cz/item/CS_URS_2022_01/283131113"/>
    <hyperlink ref="F596" r:id="rId55" display="https://podminky.urs.cz/item/CS_URS_2022_01/291111111"/>
    <hyperlink ref="F603" r:id="rId56" display="https://podminky.urs.cz/item/CS_URS_2022_01/334323118"/>
    <hyperlink ref="F609" r:id="rId57" display="https://podminky.urs.cz/item/CS_URS_2022_01/334323218"/>
    <hyperlink ref="F615" r:id="rId58" display="https://podminky.urs.cz/item/CS_URS_2022_01/334351111"/>
    <hyperlink ref="F621" r:id="rId59" display="https://podminky.urs.cz/item/CS_URS_2022_01/334351112"/>
    <hyperlink ref="F627" r:id="rId60" display="https://podminky.urs.cz/item/CS_URS_2022_01/334352111"/>
    <hyperlink ref="F636" r:id="rId61" display="https://podminky.urs.cz/item/CS_URS_2022_01/334352211"/>
    <hyperlink ref="F645" r:id="rId62" display="https://podminky.urs.cz/item/CS_URS_2022_01/334361226"/>
    <hyperlink ref="F651" r:id="rId63" display="https://podminky.urs.cz/item/CS_URS_2022_01/334361216"/>
    <hyperlink ref="F658" r:id="rId64" display="https://podminky.urs.cz/item/CS_URS_2022_01/421321128"/>
    <hyperlink ref="F664" r:id="rId65" display="https://podminky.urs.cz/item/CS_URS_2022_01/423351112"/>
    <hyperlink ref="F672" r:id="rId66" display="https://podminky.urs.cz/item/CS_URS_2022_01/423351212"/>
    <hyperlink ref="F680" r:id="rId67" display="https://podminky.urs.cz/item/CS_URS_2022_01/423352121"/>
    <hyperlink ref="F688" r:id="rId68" display="https://podminky.urs.cz/item/CS_URS_2022_01/423352221"/>
    <hyperlink ref="F696" r:id="rId69" display="https://podminky.urs.cz/item/CS_URS_2022_01/421361226"/>
    <hyperlink ref="F702" r:id="rId70" display="https://podminky.urs.cz/item/CS_URS_2022_01/421371131"/>
    <hyperlink ref="F708" r:id="rId71" display="https://podminky.urs.cz/item/CS_URS_2022_01/421374116"/>
    <hyperlink ref="F734" r:id="rId72" display="https://podminky.urs.cz/item/CS_URS_2022_01/421378121"/>
    <hyperlink ref="F740" r:id="rId73" display="https://podminky.urs.cz/item/CS_URS_2022_01/936171121"/>
    <hyperlink ref="F746" r:id="rId74" display="https://podminky.urs.cz/item/CS_URS_2022_01/421379211"/>
    <hyperlink ref="F752" r:id="rId75" display="https://podminky.urs.cz/item/CS_URS_2022_01/451315134"/>
    <hyperlink ref="F760" r:id="rId76" display="https://podminky.urs.cz/item/CS_URS_2022_01/451315111"/>
    <hyperlink ref="F768" r:id="rId77" display="https://podminky.urs.cz/item/CS_URS_2022_01/451351111"/>
    <hyperlink ref="F774" r:id="rId78" display="https://podminky.urs.cz/item/CS_URS_2022_01/451351211"/>
    <hyperlink ref="F780" r:id="rId79" display="https://podminky.urs.cz/item/CS_URS_2022_01/278382521"/>
    <hyperlink ref="F786" r:id="rId80" display="https://podminky.urs.cz/item/CS_URS_2022_01/380361011"/>
    <hyperlink ref="F797" r:id="rId81" display="https://podminky.urs.cz/item/CS_URS_2022_01/463211121"/>
    <hyperlink ref="F803" r:id="rId82" display="https://podminky.urs.cz/item/CS_URS_2022_01/465513157"/>
    <hyperlink ref="F811" r:id="rId83" display="https://podminky.urs.cz/item/CS_URS_2022_01/452318510"/>
    <hyperlink ref="F820" r:id="rId84" display="https://podminky.urs.cz/item/CS_URS_2022_01/451315135"/>
    <hyperlink ref="F827" r:id="rId85" display="https://podminky.urs.cz/item/CS_URS_2022_01/591241111"/>
    <hyperlink ref="F839" r:id="rId86" display="https://podminky.urs.cz/item/CS_URS_2022_01/599141111"/>
    <hyperlink ref="F857" r:id="rId87" display="https://podminky.urs.cz/item/CS_URS_2022_01/911121211"/>
    <hyperlink ref="F863" r:id="rId88" display="https://podminky.urs.cz/item/CS_URS_2022_01/911121311"/>
    <hyperlink ref="F880" r:id="rId89" display="https://podminky.urs.cz/item/CS_URS_2022_01/953961113"/>
    <hyperlink ref="F886" r:id="rId90" display="https://podminky.urs.cz/item/CS_URS_2022_01/451476121"/>
    <hyperlink ref="F897" r:id="rId91" display="https://podminky.urs.cz/item/CS_URS_2022_01/914112111"/>
    <hyperlink ref="F903" r:id="rId92" display="https://podminky.urs.cz/item/CS_URS_2022_01/275313611"/>
    <hyperlink ref="F909" r:id="rId93" display="https://podminky.urs.cz/item/CS_URS_2022_01/914511112"/>
    <hyperlink ref="F920" r:id="rId94" display="https://podminky.urs.cz/item/CS_URS_2022_01/914111111"/>
    <hyperlink ref="F936" r:id="rId95" display="https://podminky.urs.cz/item/CS_URS_2022_01/931992121"/>
    <hyperlink ref="F942" r:id="rId96" display="https://podminky.urs.cz/item/CS_URS_2022_01/931994132"/>
    <hyperlink ref="F948" r:id="rId97" display="https://podminky.urs.cz/item/CS_URS_2022_01/936942121"/>
    <hyperlink ref="F959" r:id="rId98" display="https://podminky.urs.cz/item/CS_URS_2022_01/936942211"/>
    <hyperlink ref="F965" r:id="rId99" display="https://podminky.urs.cz/item/CS_URS_2022_01/948411111"/>
    <hyperlink ref="F971" r:id="rId100" display="https://podminky.urs.cz/item/CS_URS_2022_01/948411211"/>
    <hyperlink ref="F977" r:id="rId101" display="https://podminky.urs.cz/item/CS_URS_2022_01/948411911"/>
    <hyperlink ref="F990" r:id="rId102" display="https://podminky.urs.cz/item/CS_URS_2022_01/961051111"/>
    <hyperlink ref="F996" r:id="rId103" display="https://podminky.urs.cz/item/CS_URS_2022_01/997221611"/>
    <hyperlink ref="F1002" r:id="rId104" display="https://podminky.urs.cz/item/CS_URS_2022_01/997221561"/>
    <hyperlink ref="F1008" r:id="rId105" display="https://podminky.urs.cz/item/CS_URS_2022_01/997221569"/>
    <hyperlink ref="F1015" r:id="rId106" display="https://podminky.urs.cz/item/CS_URS_2022_01/113107322"/>
    <hyperlink ref="F1021" r:id="rId107" display="https://podminky.urs.cz/item/CS_URS_2022_01/997221551"/>
    <hyperlink ref="F1027" r:id="rId108" display="https://podminky.urs.cz/item/CS_URS_2022_01/997221559"/>
    <hyperlink ref="F1034" r:id="rId109" display="https://podminky.urs.cz/item/CS_URS_2022_01/997221862"/>
    <hyperlink ref="F1040" r:id="rId110" display="https://podminky.urs.cz/item/CS_URS_2022_01/997221873"/>
    <hyperlink ref="F1047" r:id="rId111" display="https://podminky.urs.cz/item/CS_URS_2022_01/998212111"/>
    <hyperlink ref="F1052" r:id="rId112" display="https://podminky.urs.cz/item/CS_URS_2022_01/711112001"/>
    <hyperlink ref="F1075" r:id="rId113" display="https://podminky.urs.cz/item/CS_URS_2022_01/711112002"/>
    <hyperlink ref="F1087" r:id="rId114" display="https://podminky.urs.cz/item/CS_URS_2022_01/113156201"/>
    <hyperlink ref="F1093" r:id="rId115" display="https://podminky.urs.cz/item/CS_URS_2022_01/711142559"/>
    <hyperlink ref="F1136" r:id="rId116" display="https://podminky.urs.cz/item/CS_URS_2022_01/711491172"/>
    <hyperlink ref="F1147" r:id="rId117" display="https://podminky.urs.cz/item/CS_URS_2022_01/998711101"/>
    <hyperlink ref="F1151" r:id="rId118" display="https://podminky.urs.cz/item/CS_URS_2022_01/783334201"/>
    <hyperlink ref="F1157" r:id="rId119" display="https://podminky.urs.cz/item/CS_URS_2022_01/78333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Účelová komunikace Zábřeh - Postřelmov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40"/>
      <c r="B9" s="46"/>
      <c r="C9" s="40"/>
      <c r="D9" s="40"/>
      <c r="E9" s="153" t="s">
        <v>108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109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54" t="s">
        <v>1176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</v>
      </c>
      <c r="G13" s="40"/>
      <c r="H13" s="40"/>
      <c r="I13" s="152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21</v>
      </c>
      <c r="E14" s="40"/>
      <c r="F14" s="143" t="s">
        <v>22</v>
      </c>
      <c r="G14" s="40"/>
      <c r="H14" s="40"/>
      <c r="I14" s="152" t="s">
        <v>23</v>
      </c>
      <c r="J14" s="155" t="str">
        <f>'Rekapitulace stavby'!AN8</f>
        <v>5. 2. 2022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27</v>
      </c>
      <c r="E16" s="40"/>
      <c r="F16" s="40"/>
      <c r="G16" s="40"/>
      <c r="H16" s="40"/>
      <c r="I16" s="152" t="s">
        <v>28</v>
      </c>
      <c r="J16" s="143" t="s">
        <v>29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30</v>
      </c>
      <c r="F17" s="40"/>
      <c r="G17" s="40"/>
      <c r="H17" s="40"/>
      <c r="I17" s="152" t="s">
        <v>31</v>
      </c>
      <c r="J17" s="143" t="s">
        <v>32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33</v>
      </c>
      <c r="E19" s="40"/>
      <c r="F19" s="40"/>
      <c r="G19" s="40"/>
      <c r="H19" s="40"/>
      <c r="I19" s="152" t="s">
        <v>28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31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35</v>
      </c>
      <c r="E22" s="40"/>
      <c r="F22" s="40"/>
      <c r="G22" s="40"/>
      <c r="H22" s="40"/>
      <c r="I22" s="152" t="s">
        <v>28</v>
      </c>
      <c r="J22" s="143" t="s">
        <v>36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31</v>
      </c>
      <c r="J23" s="143" t="s">
        <v>38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40</v>
      </c>
      <c r="E25" s="40"/>
      <c r="F25" s="40"/>
      <c r="G25" s="40"/>
      <c r="H25" s="40"/>
      <c r="I25" s="152" t="s">
        <v>28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">
        <v>41</v>
      </c>
      <c r="F26" s="40"/>
      <c r="G26" s="40"/>
      <c r="H26" s="40"/>
      <c r="I26" s="152" t="s">
        <v>31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42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ROUND(J126,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ROUND((SUM(BE126:BE228)),  2)</f>
        <v>0</v>
      </c>
      <c r="G35" s="40"/>
      <c r="H35" s="40"/>
      <c r="I35" s="166">
        <v>0.20999999999999999</v>
      </c>
      <c r="J35" s="165">
        <f>ROUND(((SUM(BE126:BE228))*I35),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ROUND((SUM(BF126:BF228)),  2)</f>
        <v>0</v>
      </c>
      <c r="G36" s="40"/>
      <c r="H36" s="40"/>
      <c r="I36" s="166">
        <v>0.14999999999999999</v>
      </c>
      <c r="J36" s="165">
        <f>ROUND(((SUM(BF126:BF228))*I36),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ROUND((SUM(BG126:BG228)),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ROUND((SUM(BH126:BH228)),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ROUND((SUM(BI126:BI228)),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56</v>
      </c>
      <c r="E50" s="175"/>
      <c r="F50" s="175"/>
      <c r="G50" s="174" t="s">
        <v>57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7"/>
      <c r="J61" s="179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4" t="s">
        <v>60</v>
      </c>
      <c r="E65" s="180"/>
      <c r="F65" s="180"/>
      <c r="G65" s="174" t="s">
        <v>61</v>
      </c>
      <c r="H65" s="180"/>
      <c r="I65" s="180"/>
      <c r="J65" s="180"/>
      <c r="K65" s="18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7"/>
      <c r="J76" s="179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111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5" t="str">
        <f>E7</f>
        <v>Účelová komunikace Zábřeh - Postřelmov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5" t="s">
        <v>108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109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78" t="str">
        <f>E11</f>
        <v xml:space="preserve">1-2 -  SO 201 Lávka přes Rakovec- předpolí- soupis prací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21</v>
      </c>
      <c r="D91" s="42"/>
      <c r="E91" s="42"/>
      <c r="F91" s="28" t="str">
        <f>F14</f>
        <v xml:space="preserve">Zábřeh-Postřelmov </v>
      </c>
      <c r="G91" s="42"/>
      <c r="H91" s="42"/>
      <c r="I91" s="33" t="s">
        <v>23</v>
      </c>
      <c r="J91" s="81" t="str">
        <f>IF(J14="","",J14)</f>
        <v>5. 2. 2022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27</v>
      </c>
      <c r="D93" s="42"/>
      <c r="E93" s="42"/>
      <c r="F93" s="28" t="str">
        <f>E17</f>
        <v>Město Zábřeh</v>
      </c>
      <c r="G93" s="42"/>
      <c r="H93" s="42"/>
      <c r="I93" s="33" t="s">
        <v>35</v>
      </c>
      <c r="J93" s="38" t="str">
        <f>E23</f>
        <v>Designtec s.r.o.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3" t="s">
        <v>33</v>
      </c>
      <c r="D94" s="42"/>
      <c r="E94" s="42"/>
      <c r="F94" s="28" t="str">
        <f>IF(E20="","",E20)</f>
        <v>Vyplň údaj</v>
      </c>
      <c r="G94" s="42"/>
      <c r="H94" s="42"/>
      <c r="I94" s="33" t="s">
        <v>40</v>
      </c>
      <c r="J94" s="38" t="str">
        <f>E26</f>
        <v xml:space="preserve">Ing.Pospíšil Michal  2022/I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6" t="s">
        <v>112</v>
      </c>
      <c r="D96" s="187"/>
      <c r="E96" s="187"/>
      <c r="F96" s="187"/>
      <c r="G96" s="187"/>
      <c r="H96" s="187"/>
      <c r="I96" s="187"/>
      <c r="J96" s="188" t="s">
        <v>113</v>
      </c>
      <c r="K96" s="187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89" t="s">
        <v>114</v>
      </c>
      <c r="D98" s="42"/>
      <c r="E98" s="42"/>
      <c r="F98" s="42"/>
      <c r="G98" s="42"/>
      <c r="H98" s="42"/>
      <c r="I98" s="42"/>
      <c r="J98" s="112">
        <f>J126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115</v>
      </c>
    </row>
    <row r="99" s="9" customFormat="1" ht="24.96" customHeight="1">
      <c r="A99" s="9"/>
      <c r="B99" s="190"/>
      <c r="C99" s="191"/>
      <c r="D99" s="192" t="s">
        <v>116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1177</v>
      </c>
      <c r="E100" s="198"/>
      <c r="F100" s="198"/>
      <c r="G100" s="198"/>
      <c r="H100" s="198"/>
      <c r="I100" s="198"/>
      <c r="J100" s="199">
        <f>J128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118</v>
      </c>
      <c r="E101" s="198"/>
      <c r="F101" s="198"/>
      <c r="G101" s="198"/>
      <c r="H101" s="198"/>
      <c r="I101" s="198"/>
      <c r="J101" s="199">
        <f>J137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1178</v>
      </c>
      <c r="E102" s="198"/>
      <c r="F102" s="198"/>
      <c r="G102" s="198"/>
      <c r="H102" s="198"/>
      <c r="I102" s="198"/>
      <c r="J102" s="199">
        <f>J162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1179</v>
      </c>
      <c r="E103" s="198"/>
      <c r="F103" s="198"/>
      <c r="G103" s="198"/>
      <c r="H103" s="198"/>
      <c r="I103" s="198"/>
      <c r="J103" s="199">
        <f>J215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126</v>
      </c>
      <c r="E104" s="198"/>
      <c r="F104" s="198"/>
      <c r="G104" s="198"/>
      <c r="H104" s="198"/>
      <c r="I104" s="198"/>
      <c r="J104" s="199">
        <f>J225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10" s="2" customFormat="1" ht="6.96" customHeight="1">
      <c r="A110" s="40"/>
      <c r="B110" s="70"/>
      <c r="C110" s="71"/>
      <c r="D110" s="71"/>
      <c r="E110" s="71"/>
      <c r="F110" s="71"/>
      <c r="G110" s="71"/>
      <c r="H110" s="71"/>
      <c r="I110" s="71"/>
      <c r="J110" s="71"/>
      <c r="K110" s="71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4.96" customHeight="1">
      <c r="A111" s="40"/>
      <c r="B111" s="41"/>
      <c r="C111" s="24" t="s">
        <v>130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16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185" t="str">
        <f>E7</f>
        <v>Účelová komunikace Zábřeh - Postřelmov</v>
      </c>
      <c r="F114" s="33"/>
      <c r="G114" s="33"/>
      <c r="H114" s="33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1" customFormat="1" ht="12" customHeight="1">
      <c r="B115" s="22"/>
      <c r="C115" s="33" t="s">
        <v>107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40"/>
      <c r="B116" s="41"/>
      <c r="C116" s="42"/>
      <c r="D116" s="42"/>
      <c r="E116" s="185" t="s">
        <v>108</v>
      </c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109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30" customHeight="1">
      <c r="A118" s="40"/>
      <c r="B118" s="41"/>
      <c r="C118" s="42"/>
      <c r="D118" s="42"/>
      <c r="E118" s="78" t="str">
        <f>E11</f>
        <v xml:space="preserve">1-2 -  SO 201 Lávka přes Rakovec- předpolí- soupis prací</v>
      </c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3" t="s">
        <v>21</v>
      </c>
      <c r="D120" s="42"/>
      <c r="E120" s="42"/>
      <c r="F120" s="28" t="str">
        <f>F14</f>
        <v xml:space="preserve">Zábřeh-Postřelmov </v>
      </c>
      <c r="G120" s="42"/>
      <c r="H120" s="42"/>
      <c r="I120" s="33" t="s">
        <v>23</v>
      </c>
      <c r="J120" s="81" t="str">
        <f>IF(J14="","",J14)</f>
        <v>5. 2. 2022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3" t="s">
        <v>27</v>
      </c>
      <c r="D122" s="42"/>
      <c r="E122" s="42"/>
      <c r="F122" s="28" t="str">
        <f>E17</f>
        <v>Město Zábřeh</v>
      </c>
      <c r="G122" s="42"/>
      <c r="H122" s="42"/>
      <c r="I122" s="33" t="s">
        <v>35</v>
      </c>
      <c r="J122" s="38" t="str">
        <f>E23</f>
        <v>Designtec s.r.o.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25.65" customHeight="1">
      <c r="A123" s="40"/>
      <c r="B123" s="41"/>
      <c r="C123" s="33" t="s">
        <v>33</v>
      </c>
      <c r="D123" s="42"/>
      <c r="E123" s="42"/>
      <c r="F123" s="28" t="str">
        <f>IF(E20="","",E20)</f>
        <v>Vyplň údaj</v>
      </c>
      <c r="G123" s="42"/>
      <c r="H123" s="42"/>
      <c r="I123" s="33" t="s">
        <v>40</v>
      </c>
      <c r="J123" s="38" t="str">
        <f>E26</f>
        <v xml:space="preserve">Ing.Pospíšil Michal  2022/I</v>
      </c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0.32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11" customFormat="1" ht="29.28" customHeight="1">
      <c r="A125" s="201"/>
      <c r="B125" s="202"/>
      <c r="C125" s="203" t="s">
        <v>131</v>
      </c>
      <c r="D125" s="204" t="s">
        <v>68</v>
      </c>
      <c r="E125" s="204" t="s">
        <v>64</v>
      </c>
      <c r="F125" s="204" t="s">
        <v>65</v>
      </c>
      <c r="G125" s="204" t="s">
        <v>132</v>
      </c>
      <c r="H125" s="204" t="s">
        <v>133</v>
      </c>
      <c r="I125" s="204" t="s">
        <v>134</v>
      </c>
      <c r="J125" s="204" t="s">
        <v>113</v>
      </c>
      <c r="K125" s="205" t="s">
        <v>135</v>
      </c>
      <c r="L125" s="206"/>
      <c r="M125" s="102" t="s">
        <v>1</v>
      </c>
      <c r="N125" s="103" t="s">
        <v>47</v>
      </c>
      <c r="O125" s="103" t="s">
        <v>136</v>
      </c>
      <c r="P125" s="103" t="s">
        <v>137</v>
      </c>
      <c r="Q125" s="103" t="s">
        <v>138</v>
      </c>
      <c r="R125" s="103" t="s">
        <v>139</v>
      </c>
      <c r="S125" s="103" t="s">
        <v>140</v>
      </c>
      <c r="T125" s="104" t="s">
        <v>141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40"/>
      <c r="B126" s="41"/>
      <c r="C126" s="109" t="s">
        <v>142</v>
      </c>
      <c r="D126" s="42"/>
      <c r="E126" s="42"/>
      <c r="F126" s="42"/>
      <c r="G126" s="42"/>
      <c r="H126" s="42"/>
      <c r="I126" s="42"/>
      <c r="J126" s="207">
        <f>BK126</f>
        <v>0</v>
      </c>
      <c r="K126" s="42"/>
      <c r="L126" s="46"/>
      <c r="M126" s="105"/>
      <c r="N126" s="208"/>
      <c r="O126" s="106"/>
      <c r="P126" s="209">
        <f>P127</f>
        <v>0</v>
      </c>
      <c r="Q126" s="106"/>
      <c r="R126" s="209">
        <f>R127</f>
        <v>37.276456799999998</v>
      </c>
      <c r="S126" s="106"/>
      <c r="T126" s="210">
        <f>T127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82</v>
      </c>
      <c r="AU126" s="18" t="s">
        <v>115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82</v>
      </c>
      <c r="E127" s="215" t="s">
        <v>143</v>
      </c>
      <c r="F127" s="215" t="s">
        <v>144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P128+P137+P162+P215+P225</f>
        <v>0</v>
      </c>
      <c r="Q127" s="220"/>
      <c r="R127" s="221">
        <f>R128+R137+R162+R215+R225</f>
        <v>37.276456799999998</v>
      </c>
      <c r="S127" s="220"/>
      <c r="T127" s="222">
        <f>T128+T137+T162+T215+T225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87</v>
      </c>
      <c r="AT127" s="224" t="s">
        <v>82</v>
      </c>
      <c r="AU127" s="224" t="s">
        <v>83</v>
      </c>
      <c r="AY127" s="223" t="s">
        <v>145</v>
      </c>
      <c r="BK127" s="225">
        <f>BK128+BK137+BK162+BK215+BK225</f>
        <v>0</v>
      </c>
    </row>
    <row r="128" s="12" customFormat="1" ht="22.8" customHeight="1">
      <c r="A128" s="12"/>
      <c r="B128" s="212"/>
      <c r="C128" s="213"/>
      <c r="D128" s="214" t="s">
        <v>82</v>
      </c>
      <c r="E128" s="226" t="s">
        <v>87</v>
      </c>
      <c r="F128" s="226" t="s">
        <v>1180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SUM(P129:P136)</f>
        <v>0</v>
      </c>
      <c r="Q128" s="220"/>
      <c r="R128" s="221">
        <f>SUM(R129:R136)</f>
        <v>0</v>
      </c>
      <c r="S128" s="220"/>
      <c r="T128" s="22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87</v>
      </c>
      <c r="AT128" s="224" t="s">
        <v>82</v>
      </c>
      <c r="AU128" s="224" t="s">
        <v>87</v>
      </c>
      <c r="AY128" s="223" t="s">
        <v>145</v>
      </c>
      <c r="BK128" s="225">
        <f>SUM(BK129:BK136)</f>
        <v>0</v>
      </c>
    </row>
    <row r="129" s="2" customFormat="1" ht="24.15" customHeight="1">
      <c r="A129" s="40"/>
      <c r="B129" s="41"/>
      <c r="C129" s="228" t="s">
        <v>87</v>
      </c>
      <c r="D129" s="228" t="s">
        <v>148</v>
      </c>
      <c r="E129" s="229" t="s">
        <v>1181</v>
      </c>
      <c r="F129" s="230" t="s">
        <v>1182</v>
      </c>
      <c r="G129" s="231" t="s">
        <v>207</v>
      </c>
      <c r="H129" s="232">
        <v>28</v>
      </c>
      <c r="I129" s="233"/>
      <c r="J129" s="234">
        <f>ROUND(I129*H129,2)</f>
        <v>0</v>
      </c>
      <c r="K129" s="230" t="s">
        <v>152</v>
      </c>
      <c r="L129" s="46"/>
      <c r="M129" s="235" t="s">
        <v>1</v>
      </c>
      <c r="N129" s="236" t="s">
        <v>48</v>
      </c>
      <c r="O129" s="93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9" t="s">
        <v>153</v>
      </c>
      <c r="AT129" s="239" t="s">
        <v>148</v>
      </c>
      <c r="AU129" s="239" t="s">
        <v>91</v>
      </c>
      <c r="AY129" s="18" t="s">
        <v>145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87</v>
      </c>
      <c r="BK129" s="240">
        <f>ROUND(I129*H129,2)</f>
        <v>0</v>
      </c>
      <c r="BL129" s="18" t="s">
        <v>153</v>
      </c>
      <c r="BM129" s="239" t="s">
        <v>1183</v>
      </c>
    </row>
    <row r="130" s="2" customFormat="1">
      <c r="A130" s="40"/>
      <c r="B130" s="41"/>
      <c r="C130" s="42"/>
      <c r="D130" s="241" t="s">
        <v>154</v>
      </c>
      <c r="E130" s="42"/>
      <c r="F130" s="242" t="s">
        <v>1182</v>
      </c>
      <c r="G130" s="42"/>
      <c r="H130" s="42"/>
      <c r="I130" s="243"/>
      <c r="J130" s="42"/>
      <c r="K130" s="42"/>
      <c r="L130" s="46"/>
      <c r="M130" s="244"/>
      <c r="N130" s="245"/>
      <c r="O130" s="93"/>
      <c r="P130" s="93"/>
      <c r="Q130" s="93"/>
      <c r="R130" s="93"/>
      <c r="S130" s="93"/>
      <c r="T130" s="94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154</v>
      </c>
      <c r="AU130" s="18" t="s">
        <v>91</v>
      </c>
    </row>
    <row r="131" s="2" customFormat="1">
      <c r="A131" s="40"/>
      <c r="B131" s="41"/>
      <c r="C131" s="42"/>
      <c r="D131" s="246" t="s">
        <v>156</v>
      </c>
      <c r="E131" s="42"/>
      <c r="F131" s="247" t="s">
        <v>1184</v>
      </c>
      <c r="G131" s="42"/>
      <c r="H131" s="42"/>
      <c r="I131" s="243"/>
      <c r="J131" s="42"/>
      <c r="K131" s="42"/>
      <c r="L131" s="46"/>
      <c r="M131" s="244"/>
      <c r="N131" s="245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156</v>
      </c>
      <c r="AU131" s="18" t="s">
        <v>91</v>
      </c>
    </row>
    <row r="132" s="13" customFormat="1">
      <c r="A132" s="13"/>
      <c r="B132" s="248"/>
      <c r="C132" s="249"/>
      <c r="D132" s="241" t="s">
        <v>158</v>
      </c>
      <c r="E132" s="250" t="s">
        <v>1</v>
      </c>
      <c r="F132" s="251" t="s">
        <v>1185</v>
      </c>
      <c r="G132" s="249"/>
      <c r="H132" s="250" t="s">
        <v>1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158</v>
      </c>
      <c r="AU132" s="257" t="s">
        <v>91</v>
      </c>
      <c r="AV132" s="13" t="s">
        <v>87</v>
      </c>
      <c r="AW132" s="13" t="s">
        <v>39</v>
      </c>
      <c r="AX132" s="13" t="s">
        <v>83</v>
      </c>
      <c r="AY132" s="257" t="s">
        <v>145</v>
      </c>
    </row>
    <row r="133" s="14" customFormat="1">
      <c r="A133" s="14"/>
      <c r="B133" s="258"/>
      <c r="C133" s="259"/>
      <c r="D133" s="241" t="s">
        <v>158</v>
      </c>
      <c r="E133" s="260" t="s">
        <v>1</v>
      </c>
      <c r="F133" s="261" t="s">
        <v>208</v>
      </c>
      <c r="G133" s="259"/>
      <c r="H133" s="262">
        <v>14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8" t="s">
        <v>158</v>
      </c>
      <c r="AU133" s="268" t="s">
        <v>91</v>
      </c>
      <c r="AV133" s="14" t="s">
        <v>91</v>
      </c>
      <c r="AW133" s="14" t="s">
        <v>39</v>
      </c>
      <c r="AX133" s="14" t="s">
        <v>83</v>
      </c>
      <c r="AY133" s="268" t="s">
        <v>145</v>
      </c>
    </row>
    <row r="134" s="13" customFormat="1">
      <c r="A134" s="13"/>
      <c r="B134" s="248"/>
      <c r="C134" s="249"/>
      <c r="D134" s="241" t="s">
        <v>158</v>
      </c>
      <c r="E134" s="250" t="s">
        <v>1</v>
      </c>
      <c r="F134" s="251" t="s">
        <v>1186</v>
      </c>
      <c r="G134" s="249"/>
      <c r="H134" s="250" t="s">
        <v>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158</v>
      </c>
      <c r="AU134" s="257" t="s">
        <v>91</v>
      </c>
      <c r="AV134" s="13" t="s">
        <v>87</v>
      </c>
      <c r="AW134" s="13" t="s">
        <v>39</v>
      </c>
      <c r="AX134" s="13" t="s">
        <v>83</v>
      </c>
      <c r="AY134" s="257" t="s">
        <v>145</v>
      </c>
    </row>
    <row r="135" s="14" customFormat="1">
      <c r="A135" s="14"/>
      <c r="B135" s="258"/>
      <c r="C135" s="259"/>
      <c r="D135" s="241" t="s">
        <v>158</v>
      </c>
      <c r="E135" s="260" t="s">
        <v>1</v>
      </c>
      <c r="F135" s="261" t="s">
        <v>208</v>
      </c>
      <c r="G135" s="259"/>
      <c r="H135" s="262">
        <v>14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8" t="s">
        <v>158</v>
      </c>
      <c r="AU135" s="268" t="s">
        <v>91</v>
      </c>
      <c r="AV135" s="14" t="s">
        <v>91</v>
      </c>
      <c r="AW135" s="14" t="s">
        <v>39</v>
      </c>
      <c r="AX135" s="14" t="s">
        <v>83</v>
      </c>
      <c r="AY135" s="268" t="s">
        <v>145</v>
      </c>
    </row>
    <row r="136" s="15" customFormat="1">
      <c r="A136" s="15"/>
      <c r="B136" s="269"/>
      <c r="C136" s="270"/>
      <c r="D136" s="241" t="s">
        <v>158</v>
      </c>
      <c r="E136" s="271" t="s">
        <v>1</v>
      </c>
      <c r="F136" s="272" t="s">
        <v>161</v>
      </c>
      <c r="G136" s="270"/>
      <c r="H136" s="273">
        <v>28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9" t="s">
        <v>158</v>
      </c>
      <c r="AU136" s="279" t="s">
        <v>91</v>
      </c>
      <c r="AV136" s="15" t="s">
        <v>153</v>
      </c>
      <c r="AW136" s="15" t="s">
        <v>39</v>
      </c>
      <c r="AX136" s="15" t="s">
        <v>87</v>
      </c>
      <c r="AY136" s="279" t="s">
        <v>145</v>
      </c>
    </row>
    <row r="137" s="12" customFormat="1" ht="22.8" customHeight="1">
      <c r="A137" s="12"/>
      <c r="B137" s="212"/>
      <c r="C137" s="213"/>
      <c r="D137" s="214" t="s">
        <v>82</v>
      </c>
      <c r="E137" s="226" t="s">
        <v>91</v>
      </c>
      <c r="F137" s="226" t="s">
        <v>465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SUM(P138:P161)</f>
        <v>0</v>
      </c>
      <c r="Q137" s="220"/>
      <c r="R137" s="221">
        <f>SUM(R138:R161)</f>
        <v>15.072799999999999</v>
      </c>
      <c r="S137" s="220"/>
      <c r="T137" s="222">
        <f>SUM(T138:T161)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87</v>
      </c>
      <c r="AT137" s="224" t="s">
        <v>82</v>
      </c>
      <c r="AU137" s="224" t="s">
        <v>87</v>
      </c>
      <c r="AY137" s="223" t="s">
        <v>145</v>
      </c>
      <c r="BK137" s="225">
        <f>SUM(BK138:BK161)</f>
        <v>0</v>
      </c>
    </row>
    <row r="138" s="2" customFormat="1" ht="24.15" customHeight="1">
      <c r="A138" s="40"/>
      <c r="B138" s="41"/>
      <c r="C138" s="228" t="s">
        <v>91</v>
      </c>
      <c r="D138" s="228" t="s">
        <v>148</v>
      </c>
      <c r="E138" s="229" t="s">
        <v>1187</v>
      </c>
      <c r="F138" s="230" t="s">
        <v>1188</v>
      </c>
      <c r="G138" s="231" t="s">
        <v>207</v>
      </c>
      <c r="H138" s="232">
        <v>20</v>
      </c>
      <c r="I138" s="233"/>
      <c r="J138" s="234">
        <f>ROUND(I138*H138,2)</f>
        <v>0</v>
      </c>
      <c r="K138" s="230" t="s">
        <v>152</v>
      </c>
      <c r="L138" s="46"/>
      <c r="M138" s="235" t="s">
        <v>1</v>
      </c>
      <c r="N138" s="236" t="s">
        <v>48</v>
      </c>
      <c r="O138" s="93"/>
      <c r="P138" s="237">
        <f>O138*H138</f>
        <v>0</v>
      </c>
      <c r="Q138" s="237">
        <v>0.00013750000000000001</v>
      </c>
      <c r="R138" s="237">
        <f>Q138*H138</f>
        <v>0.0027500000000000003</v>
      </c>
      <c r="S138" s="237">
        <v>0</v>
      </c>
      <c r="T138" s="23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9" t="s">
        <v>153</v>
      </c>
      <c r="AT138" s="239" t="s">
        <v>148</v>
      </c>
      <c r="AU138" s="239" t="s">
        <v>91</v>
      </c>
      <c r="AY138" s="18" t="s">
        <v>145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87</v>
      </c>
      <c r="BK138" s="240">
        <f>ROUND(I138*H138,2)</f>
        <v>0</v>
      </c>
      <c r="BL138" s="18" t="s">
        <v>153</v>
      </c>
      <c r="BM138" s="239" t="s">
        <v>1189</v>
      </c>
    </row>
    <row r="139" s="2" customFormat="1">
      <c r="A139" s="40"/>
      <c r="B139" s="41"/>
      <c r="C139" s="42"/>
      <c r="D139" s="241" t="s">
        <v>154</v>
      </c>
      <c r="E139" s="42"/>
      <c r="F139" s="242" t="s">
        <v>1188</v>
      </c>
      <c r="G139" s="42"/>
      <c r="H139" s="42"/>
      <c r="I139" s="243"/>
      <c r="J139" s="42"/>
      <c r="K139" s="42"/>
      <c r="L139" s="46"/>
      <c r="M139" s="244"/>
      <c r="N139" s="245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154</v>
      </c>
      <c r="AU139" s="18" t="s">
        <v>91</v>
      </c>
    </row>
    <row r="140" s="2" customFormat="1">
      <c r="A140" s="40"/>
      <c r="B140" s="41"/>
      <c r="C140" s="42"/>
      <c r="D140" s="246" t="s">
        <v>156</v>
      </c>
      <c r="E140" s="42"/>
      <c r="F140" s="247" t="s">
        <v>1190</v>
      </c>
      <c r="G140" s="42"/>
      <c r="H140" s="42"/>
      <c r="I140" s="243"/>
      <c r="J140" s="42"/>
      <c r="K140" s="42"/>
      <c r="L140" s="46"/>
      <c r="M140" s="244"/>
      <c r="N140" s="245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156</v>
      </c>
      <c r="AU140" s="18" t="s">
        <v>91</v>
      </c>
    </row>
    <row r="141" s="13" customFormat="1">
      <c r="A141" s="13"/>
      <c r="B141" s="248"/>
      <c r="C141" s="249"/>
      <c r="D141" s="241" t="s">
        <v>158</v>
      </c>
      <c r="E141" s="250" t="s">
        <v>1</v>
      </c>
      <c r="F141" s="251" t="s">
        <v>1186</v>
      </c>
      <c r="G141" s="249"/>
      <c r="H141" s="250" t="s">
        <v>1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158</v>
      </c>
      <c r="AU141" s="257" t="s">
        <v>91</v>
      </c>
      <c r="AV141" s="13" t="s">
        <v>87</v>
      </c>
      <c r="AW141" s="13" t="s">
        <v>39</v>
      </c>
      <c r="AX141" s="13" t="s">
        <v>83</v>
      </c>
      <c r="AY141" s="257" t="s">
        <v>145</v>
      </c>
    </row>
    <row r="142" s="14" customFormat="1">
      <c r="A142" s="14"/>
      <c r="B142" s="258"/>
      <c r="C142" s="259"/>
      <c r="D142" s="241" t="s">
        <v>158</v>
      </c>
      <c r="E142" s="260" t="s">
        <v>1</v>
      </c>
      <c r="F142" s="261" t="s">
        <v>213</v>
      </c>
      <c r="G142" s="259"/>
      <c r="H142" s="262">
        <v>10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8" t="s">
        <v>158</v>
      </c>
      <c r="AU142" s="268" t="s">
        <v>91</v>
      </c>
      <c r="AV142" s="14" t="s">
        <v>91</v>
      </c>
      <c r="AW142" s="14" t="s">
        <v>39</v>
      </c>
      <c r="AX142" s="14" t="s">
        <v>83</v>
      </c>
      <c r="AY142" s="268" t="s">
        <v>145</v>
      </c>
    </row>
    <row r="143" s="13" customFormat="1">
      <c r="A143" s="13"/>
      <c r="B143" s="248"/>
      <c r="C143" s="249"/>
      <c r="D143" s="241" t="s">
        <v>158</v>
      </c>
      <c r="E143" s="250" t="s">
        <v>1</v>
      </c>
      <c r="F143" s="251" t="s">
        <v>1185</v>
      </c>
      <c r="G143" s="249"/>
      <c r="H143" s="250" t="s">
        <v>1</v>
      </c>
      <c r="I143" s="252"/>
      <c r="J143" s="249"/>
      <c r="K143" s="249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158</v>
      </c>
      <c r="AU143" s="257" t="s">
        <v>91</v>
      </c>
      <c r="AV143" s="13" t="s">
        <v>87</v>
      </c>
      <c r="AW143" s="13" t="s">
        <v>39</v>
      </c>
      <c r="AX143" s="13" t="s">
        <v>83</v>
      </c>
      <c r="AY143" s="257" t="s">
        <v>145</v>
      </c>
    </row>
    <row r="144" s="14" customFormat="1">
      <c r="A144" s="14"/>
      <c r="B144" s="258"/>
      <c r="C144" s="259"/>
      <c r="D144" s="241" t="s">
        <v>158</v>
      </c>
      <c r="E144" s="260" t="s">
        <v>1</v>
      </c>
      <c r="F144" s="261" t="s">
        <v>213</v>
      </c>
      <c r="G144" s="259"/>
      <c r="H144" s="262">
        <v>10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8" t="s">
        <v>158</v>
      </c>
      <c r="AU144" s="268" t="s">
        <v>91</v>
      </c>
      <c r="AV144" s="14" t="s">
        <v>91</v>
      </c>
      <c r="AW144" s="14" t="s">
        <v>39</v>
      </c>
      <c r="AX144" s="14" t="s">
        <v>83</v>
      </c>
      <c r="AY144" s="268" t="s">
        <v>145</v>
      </c>
    </row>
    <row r="145" s="15" customFormat="1">
      <c r="A145" s="15"/>
      <c r="B145" s="269"/>
      <c r="C145" s="270"/>
      <c r="D145" s="241" t="s">
        <v>158</v>
      </c>
      <c r="E145" s="271" t="s">
        <v>1</v>
      </c>
      <c r="F145" s="272" t="s">
        <v>161</v>
      </c>
      <c r="G145" s="270"/>
      <c r="H145" s="273">
        <v>20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9" t="s">
        <v>158</v>
      </c>
      <c r="AU145" s="279" t="s">
        <v>91</v>
      </c>
      <c r="AV145" s="15" t="s">
        <v>153</v>
      </c>
      <c r="AW145" s="15" t="s">
        <v>39</v>
      </c>
      <c r="AX145" s="15" t="s">
        <v>87</v>
      </c>
      <c r="AY145" s="279" t="s">
        <v>145</v>
      </c>
    </row>
    <row r="146" s="2" customFormat="1" ht="24.15" customHeight="1">
      <c r="A146" s="40"/>
      <c r="B146" s="41"/>
      <c r="C146" s="292" t="s">
        <v>167</v>
      </c>
      <c r="D146" s="292" t="s">
        <v>347</v>
      </c>
      <c r="E146" s="293" t="s">
        <v>1191</v>
      </c>
      <c r="F146" s="294" t="s">
        <v>1192</v>
      </c>
      <c r="G146" s="295" t="s">
        <v>207</v>
      </c>
      <c r="H146" s="296">
        <v>21</v>
      </c>
      <c r="I146" s="297"/>
      <c r="J146" s="298">
        <f>ROUND(I146*H146,2)</f>
        <v>0</v>
      </c>
      <c r="K146" s="294" t="s">
        <v>152</v>
      </c>
      <c r="L146" s="299"/>
      <c r="M146" s="300" t="s">
        <v>1</v>
      </c>
      <c r="N146" s="301" t="s">
        <v>48</v>
      </c>
      <c r="O146" s="93"/>
      <c r="P146" s="237">
        <f>O146*H146</f>
        <v>0</v>
      </c>
      <c r="Q146" s="237">
        <v>0.00029999999999999997</v>
      </c>
      <c r="R146" s="237">
        <f>Q146*H146</f>
        <v>0.0062999999999999992</v>
      </c>
      <c r="S146" s="237">
        <v>0</v>
      </c>
      <c r="T146" s="23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9" t="s">
        <v>198</v>
      </c>
      <c r="AT146" s="239" t="s">
        <v>347</v>
      </c>
      <c r="AU146" s="239" t="s">
        <v>91</v>
      </c>
      <c r="AY146" s="18" t="s">
        <v>145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87</v>
      </c>
      <c r="BK146" s="240">
        <f>ROUND(I146*H146,2)</f>
        <v>0</v>
      </c>
      <c r="BL146" s="18" t="s">
        <v>153</v>
      </c>
      <c r="BM146" s="239" t="s">
        <v>1193</v>
      </c>
    </row>
    <row r="147" s="2" customFormat="1">
      <c r="A147" s="40"/>
      <c r="B147" s="41"/>
      <c r="C147" s="42"/>
      <c r="D147" s="241" t="s">
        <v>154</v>
      </c>
      <c r="E147" s="42"/>
      <c r="F147" s="242" t="s">
        <v>1192</v>
      </c>
      <c r="G147" s="42"/>
      <c r="H147" s="42"/>
      <c r="I147" s="243"/>
      <c r="J147" s="42"/>
      <c r="K147" s="42"/>
      <c r="L147" s="46"/>
      <c r="M147" s="244"/>
      <c r="N147" s="245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154</v>
      </c>
      <c r="AU147" s="18" t="s">
        <v>91</v>
      </c>
    </row>
    <row r="148" s="13" customFormat="1">
      <c r="A148" s="13"/>
      <c r="B148" s="248"/>
      <c r="C148" s="249"/>
      <c r="D148" s="241" t="s">
        <v>158</v>
      </c>
      <c r="E148" s="250" t="s">
        <v>1</v>
      </c>
      <c r="F148" s="251" t="s">
        <v>1186</v>
      </c>
      <c r="G148" s="249"/>
      <c r="H148" s="250" t="s">
        <v>1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158</v>
      </c>
      <c r="AU148" s="257" t="s">
        <v>91</v>
      </c>
      <c r="AV148" s="13" t="s">
        <v>87</v>
      </c>
      <c r="AW148" s="13" t="s">
        <v>39</v>
      </c>
      <c r="AX148" s="13" t="s">
        <v>83</v>
      </c>
      <c r="AY148" s="257" t="s">
        <v>145</v>
      </c>
    </row>
    <row r="149" s="14" customFormat="1">
      <c r="A149" s="14"/>
      <c r="B149" s="258"/>
      <c r="C149" s="259"/>
      <c r="D149" s="241" t="s">
        <v>158</v>
      </c>
      <c r="E149" s="260" t="s">
        <v>1</v>
      </c>
      <c r="F149" s="261" t="s">
        <v>1194</v>
      </c>
      <c r="G149" s="259"/>
      <c r="H149" s="262">
        <v>10.5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158</v>
      </c>
      <c r="AU149" s="268" t="s">
        <v>91</v>
      </c>
      <c r="AV149" s="14" t="s">
        <v>91</v>
      </c>
      <c r="AW149" s="14" t="s">
        <v>39</v>
      </c>
      <c r="AX149" s="14" t="s">
        <v>83</v>
      </c>
      <c r="AY149" s="268" t="s">
        <v>145</v>
      </c>
    </row>
    <row r="150" s="13" customFormat="1">
      <c r="A150" s="13"/>
      <c r="B150" s="248"/>
      <c r="C150" s="249"/>
      <c r="D150" s="241" t="s">
        <v>158</v>
      </c>
      <c r="E150" s="250" t="s">
        <v>1</v>
      </c>
      <c r="F150" s="251" t="s">
        <v>1185</v>
      </c>
      <c r="G150" s="249"/>
      <c r="H150" s="250" t="s">
        <v>1</v>
      </c>
      <c r="I150" s="252"/>
      <c r="J150" s="249"/>
      <c r="K150" s="249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158</v>
      </c>
      <c r="AU150" s="257" t="s">
        <v>91</v>
      </c>
      <c r="AV150" s="13" t="s">
        <v>87</v>
      </c>
      <c r="AW150" s="13" t="s">
        <v>39</v>
      </c>
      <c r="AX150" s="13" t="s">
        <v>83</v>
      </c>
      <c r="AY150" s="257" t="s">
        <v>145</v>
      </c>
    </row>
    <row r="151" s="14" customFormat="1">
      <c r="A151" s="14"/>
      <c r="B151" s="258"/>
      <c r="C151" s="259"/>
      <c r="D151" s="241" t="s">
        <v>158</v>
      </c>
      <c r="E151" s="260" t="s">
        <v>1</v>
      </c>
      <c r="F151" s="261" t="s">
        <v>1194</v>
      </c>
      <c r="G151" s="259"/>
      <c r="H151" s="262">
        <v>10.5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8" t="s">
        <v>158</v>
      </c>
      <c r="AU151" s="268" t="s">
        <v>91</v>
      </c>
      <c r="AV151" s="14" t="s">
        <v>91</v>
      </c>
      <c r="AW151" s="14" t="s">
        <v>39</v>
      </c>
      <c r="AX151" s="14" t="s">
        <v>83</v>
      </c>
      <c r="AY151" s="268" t="s">
        <v>145</v>
      </c>
    </row>
    <row r="152" s="15" customFormat="1">
      <c r="A152" s="15"/>
      <c r="B152" s="269"/>
      <c r="C152" s="270"/>
      <c r="D152" s="241" t="s">
        <v>158</v>
      </c>
      <c r="E152" s="271" t="s">
        <v>1</v>
      </c>
      <c r="F152" s="272" t="s">
        <v>161</v>
      </c>
      <c r="G152" s="270"/>
      <c r="H152" s="273">
        <v>21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158</v>
      </c>
      <c r="AU152" s="279" t="s">
        <v>91</v>
      </c>
      <c r="AV152" s="15" t="s">
        <v>153</v>
      </c>
      <c r="AW152" s="15" t="s">
        <v>39</v>
      </c>
      <c r="AX152" s="15" t="s">
        <v>87</v>
      </c>
      <c r="AY152" s="279" t="s">
        <v>145</v>
      </c>
    </row>
    <row r="153" s="2" customFormat="1" ht="24.15" customHeight="1">
      <c r="A153" s="40"/>
      <c r="B153" s="41"/>
      <c r="C153" s="228" t="s">
        <v>153</v>
      </c>
      <c r="D153" s="228" t="s">
        <v>148</v>
      </c>
      <c r="E153" s="229" t="s">
        <v>601</v>
      </c>
      <c r="F153" s="230" t="s">
        <v>602</v>
      </c>
      <c r="G153" s="231" t="s">
        <v>265</v>
      </c>
      <c r="H153" s="232">
        <v>7.7999999999999998</v>
      </c>
      <c r="I153" s="233"/>
      <c r="J153" s="234">
        <f>ROUND(I153*H153,2)</f>
        <v>0</v>
      </c>
      <c r="K153" s="230" t="s">
        <v>152</v>
      </c>
      <c r="L153" s="46"/>
      <c r="M153" s="235" t="s">
        <v>1</v>
      </c>
      <c r="N153" s="236" t="s">
        <v>48</v>
      </c>
      <c r="O153" s="93"/>
      <c r="P153" s="237">
        <f>O153*H153</f>
        <v>0</v>
      </c>
      <c r="Q153" s="237">
        <v>1.9312499999999999</v>
      </c>
      <c r="R153" s="237">
        <f>Q153*H153</f>
        <v>15.063749999999999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153</v>
      </c>
      <c r="AT153" s="239" t="s">
        <v>148</v>
      </c>
      <c r="AU153" s="239" t="s">
        <v>91</v>
      </c>
      <c r="AY153" s="18" t="s">
        <v>145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87</v>
      </c>
      <c r="BK153" s="240">
        <f>ROUND(I153*H153,2)</f>
        <v>0</v>
      </c>
      <c r="BL153" s="18" t="s">
        <v>153</v>
      </c>
      <c r="BM153" s="239" t="s">
        <v>1195</v>
      </c>
    </row>
    <row r="154" s="2" customFormat="1">
      <c r="A154" s="40"/>
      <c r="B154" s="41"/>
      <c r="C154" s="42"/>
      <c r="D154" s="241" t="s">
        <v>154</v>
      </c>
      <c r="E154" s="42"/>
      <c r="F154" s="242" t="s">
        <v>602</v>
      </c>
      <c r="G154" s="42"/>
      <c r="H154" s="42"/>
      <c r="I154" s="243"/>
      <c r="J154" s="42"/>
      <c r="K154" s="42"/>
      <c r="L154" s="46"/>
      <c r="M154" s="244"/>
      <c r="N154" s="245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154</v>
      </c>
      <c r="AU154" s="18" t="s">
        <v>91</v>
      </c>
    </row>
    <row r="155" s="2" customFormat="1">
      <c r="A155" s="40"/>
      <c r="B155" s="41"/>
      <c r="C155" s="42"/>
      <c r="D155" s="246" t="s">
        <v>156</v>
      </c>
      <c r="E155" s="42"/>
      <c r="F155" s="247" t="s">
        <v>605</v>
      </c>
      <c r="G155" s="42"/>
      <c r="H155" s="42"/>
      <c r="I155" s="243"/>
      <c r="J155" s="42"/>
      <c r="K155" s="42"/>
      <c r="L155" s="46"/>
      <c r="M155" s="244"/>
      <c r="N155" s="245"/>
      <c r="O155" s="93"/>
      <c r="P155" s="93"/>
      <c r="Q155" s="93"/>
      <c r="R155" s="93"/>
      <c r="S155" s="93"/>
      <c r="T155" s="94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156</v>
      </c>
      <c r="AU155" s="18" t="s">
        <v>91</v>
      </c>
    </row>
    <row r="156" s="13" customFormat="1">
      <c r="A156" s="13"/>
      <c r="B156" s="248"/>
      <c r="C156" s="249"/>
      <c r="D156" s="241" t="s">
        <v>158</v>
      </c>
      <c r="E156" s="250" t="s">
        <v>1</v>
      </c>
      <c r="F156" s="251" t="s">
        <v>1196</v>
      </c>
      <c r="G156" s="249"/>
      <c r="H156" s="250" t="s">
        <v>1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158</v>
      </c>
      <c r="AU156" s="257" t="s">
        <v>91</v>
      </c>
      <c r="AV156" s="13" t="s">
        <v>87</v>
      </c>
      <c r="AW156" s="13" t="s">
        <v>39</v>
      </c>
      <c r="AX156" s="13" t="s">
        <v>83</v>
      </c>
      <c r="AY156" s="257" t="s">
        <v>145</v>
      </c>
    </row>
    <row r="157" s="13" customFormat="1">
      <c r="A157" s="13"/>
      <c r="B157" s="248"/>
      <c r="C157" s="249"/>
      <c r="D157" s="241" t="s">
        <v>158</v>
      </c>
      <c r="E157" s="250" t="s">
        <v>1</v>
      </c>
      <c r="F157" s="251" t="s">
        <v>1186</v>
      </c>
      <c r="G157" s="249"/>
      <c r="H157" s="250" t="s">
        <v>1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158</v>
      </c>
      <c r="AU157" s="257" t="s">
        <v>91</v>
      </c>
      <c r="AV157" s="13" t="s">
        <v>87</v>
      </c>
      <c r="AW157" s="13" t="s">
        <v>39</v>
      </c>
      <c r="AX157" s="13" t="s">
        <v>83</v>
      </c>
      <c r="AY157" s="257" t="s">
        <v>145</v>
      </c>
    </row>
    <row r="158" s="14" customFormat="1">
      <c r="A158" s="14"/>
      <c r="B158" s="258"/>
      <c r="C158" s="259"/>
      <c r="D158" s="241" t="s">
        <v>158</v>
      </c>
      <c r="E158" s="260" t="s">
        <v>1</v>
      </c>
      <c r="F158" s="261" t="s">
        <v>1197</v>
      </c>
      <c r="G158" s="259"/>
      <c r="H158" s="262">
        <v>3.8999999999999999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158</v>
      </c>
      <c r="AU158" s="268" t="s">
        <v>91</v>
      </c>
      <c r="AV158" s="14" t="s">
        <v>91</v>
      </c>
      <c r="AW158" s="14" t="s">
        <v>39</v>
      </c>
      <c r="AX158" s="14" t="s">
        <v>83</v>
      </c>
      <c r="AY158" s="268" t="s">
        <v>145</v>
      </c>
    </row>
    <row r="159" s="13" customFormat="1">
      <c r="A159" s="13"/>
      <c r="B159" s="248"/>
      <c r="C159" s="249"/>
      <c r="D159" s="241" t="s">
        <v>158</v>
      </c>
      <c r="E159" s="250" t="s">
        <v>1</v>
      </c>
      <c r="F159" s="251" t="s">
        <v>1185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158</v>
      </c>
      <c r="AU159" s="257" t="s">
        <v>91</v>
      </c>
      <c r="AV159" s="13" t="s">
        <v>87</v>
      </c>
      <c r="AW159" s="13" t="s">
        <v>39</v>
      </c>
      <c r="AX159" s="13" t="s">
        <v>83</v>
      </c>
      <c r="AY159" s="257" t="s">
        <v>145</v>
      </c>
    </row>
    <row r="160" s="14" customFormat="1">
      <c r="A160" s="14"/>
      <c r="B160" s="258"/>
      <c r="C160" s="259"/>
      <c r="D160" s="241" t="s">
        <v>158</v>
      </c>
      <c r="E160" s="260" t="s">
        <v>1</v>
      </c>
      <c r="F160" s="261" t="s">
        <v>1197</v>
      </c>
      <c r="G160" s="259"/>
      <c r="H160" s="262">
        <v>3.8999999999999999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158</v>
      </c>
      <c r="AU160" s="268" t="s">
        <v>91</v>
      </c>
      <c r="AV160" s="14" t="s">
        <v>91</v>
      </c>
      <c r="AW160" s="14" t="s">
        <v>39</v>
      </c>
      <c r="AX160" s="14" t="s">
        <v>83</v>
      </c>
      <c r="AY160" s="268" t="s">
        <v>145</v>
      </c>
    </row>
    <row r="161" s="15" customFormat="1">
      <c r="A161" s="15"/>
      <c r="B161" s="269"/>
      <c r="C161" s="270"/>
      <c r="D161" s="241" t="s">
        <v>158</v>
      </c>
      <c r="E161" s="271" t="s">
        <v>1</v>
      </c>
      <c r="F161" s="272" t="s">
        <v>161</v>
      </c>
      <c r="G161" s="270"/>
      <c r="H161" s="273">
        <v>7.7999999999999998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9" t="s">
        <v>158</v>
      </c>
      <c r="AU161" s="279" t="s">
        <v>91</v>
      </c>
      <c r="AV161" s="15" t="s">
        <v>153</v>
      </c>
      <c r="AW161" s="15" t="s">
        <v>39</v>
      </c>
      <c r="AX161" s="15" t="s">
        <v>87</v>
      </c>
      <c r="AY161" s="279" t="s">
        <v>145</v>
      </c>
    </row>
    <row r="162" s="12" customFormat="1" ht="22.8" customHeight="1">
      <c r="A162" s="12"/>
      <c r="B162" s="212"/>
      <c r="C162" s="213"/>
      <c r="D162" s="214" t="s">
        <v>82</v>
      </c>
      <c r="E162" s="226" t="s">
        <v>180</v>
      </c>
      <c r="F162" s="226" t="s">
        <v>1198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SUM(P163:P214)</f>
        <v>0</v>
      </c>
      <c r="Q162" s="220"/>
      <c r="R162" s="221">
        <f>SUM(R163:R214)</f>
        <v>20.718699999999998</v>
      </c>
      <c r="S162" s="220"/>
      <c r="T162" s="222">
        <f>SUM(T163:T214)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87</v>
      </c>
      <c r="AT162" s="224" t="s">
        <v>82</v>
      </c>
      <c r="AU162" s="224" t="s">
        <v>87</v>
      </c>
      <c r="AY162" s="223" t="s">
        <v>145</v>
      </c>
      <c r="BK162" s="225">
        <f>SUM(BK163:BK214)</f>
        <v>0</v>
      </c>
    </row>
    <row r="163" s="2" customFormat="1" ht="16.5" customHeight="1">
      <c r="A163" s="40"/>
      <c r="B163" s="41"/>
      <c r="C163" s="228" t="s">
        <v>180</v>
      </c>
      <c r="D163" s="228" t="s">
        <v>148</v>
      </c>
      <c r="E163" s="229" t="s">
        <v>1199</v>
      </c>
      <c r="F163" s="230" t="s">
        <v>1200</v>
      </c>
      <c r="G163" s="231" t="s">
        <v>207</v>
      </c>
      <c r="H163" s="232">
        <v>22</v>
      </c>
      <c r="I163" s="233"/>
      <c r="J163" s="234">
        <f>ROUND(I163*H163,2)</f>
        <v>0</v>
      </c>
      <c r="K163" s="230" t="s">
        <v>152</v>
      </c>
      <c r="L163" s="46"/>
      <c r="M163" s="235" t="s">
        <v>1</v>
      </c>
      <c r="N163" s="236" t="s">
        <v>48</v>
      </c>
      <c r="O163" s="93"/>
      <c r="P163" s="237">
        <f>O163*H163</f>
        <v>0</v>
      </c>
      <c r="Q163" s="237">
        <v>0.34499999999999997</v>
      </c>
      <c r="R163" s="237">
        <f>Q163*H163</f>
        <v>7.5899999999999999</v>
      </c>
      <c r="S163" s="237">
        <v>0</v>
      </c>
      <c r="T163" s="23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9" t="s">
        <v>153</v>
      </c>
      <c r="AT163" s="239" t="s">
        <v>148</v>
      </c>
      <c r="AU163" s="239" t="s">
        <v>91</v>
      </c>
      <c r="AY163" s="18" t="s">
        <v>145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87</v>
      </c>
      <c r="BK163" s="240">
        <f>ROUND(I163*H163,2)</f>
        <v>0</v>
      </c>
      <c r="BL163" s="18" t="s">
        <v>153</v>
      </c>
      <c r="BM163" s="239" t="s">
        <v>1201</v>
      </c>
    </row>
    <row r="164" s="2" customFormat="1">
      <c r="A164" s="40"/>
      <c r="B164" s="41"/>
      <c r="C164" s="42"/>
      <c r="D164" s="241" t="s">
        <v>154</v>
      </c>
      <c r="E164" s="42"/>
      <c r="F164" s="242" t="s">
        <v>1200</v>
      </c>
      <c r="G164" s="42"/>
      <c r="H164" s="42"/>
      <c r="I164" s="243"/>
      <c r="J164" s="42"/>
      <c r="K164" s="42"/>
      <c r="L164" s="46"/>
      <c r="M164" s="244"/>
      <c r="N164" s="245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154</v>
      </c>
      <c r="AU164" s="18" t="s">
        <v>91</v>
      </c>
    </row>
    <row r="165" s="2" customFormat="1">
      <c r="A165" s="40"/>
      <c r="B165" s="41"/>
      <c r="C165" s="42"/>
      <c r="D165" s="246" t="s">
        <v>156</v>
      </c>
      <c r="E165" s="42"/>
      <c r="F165" s="247" t="s">
        <v>1202</v>
      </c>
      <c r="G165" s="42"/>
      <c r="H165" s="42"/>
      <c r="I165" s="243"/>
      <c r="J165" s="42"/>
      <c r="K165" s="42"/>
      <c r="L165" s="46"/>
      <c r="M165" s="244"/>
      <c r="N165" s="245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156</v>
      </c>
      <c r="AU165" s="18" t="s">
        <v>91</v>
      </c>
    </row>
    <row r="166" s="13" customFormat="1">
      <c r="A166" s="13"/>
      <c r="B166" s="248"/>
      <c r="C166" s="249"/>
      <c r="D166" s="241" t="s">
        <v>158</v>
      </c>
      <c r="E166" s="250" t="s">
        <v>1</v>
      </c>
      <c r="F166" s="251" t="s">
        <v>1185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158</v>
      </c>
      <c r="AU166" s="257" t="s">
        <v>91</v>
      </c>
      <c r="AV166" s="13" t="s">
        <v>87</v>
      </c>
      <c r="AW166" s="13" t="s">
        <v>39</v>
      </c>
      <c r="AX166" s="13" t="s">
        <v>83</v>
      </c>
      <c r="AY166" s="257" t="s">
        <v>145</v>
      </c>
    </row>
    <row r="167" s="14" customFormat="1">
      <c r="A167" s="14"/>
      <c r="B167" s="258"/>
      <c r="C167" s="259"/>
      <c r="D167" s="241" t="s">
        <v>158</v>
      </c>
      <c r="E167" s="260" t="s">
        <v>1</v>
      </c>
      <c r="F167" s="261" t="s">
        <v>213</v>
      </c>
      <c r="G167" s="259"/>
      <c r="H167" s="262">
        <v>10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158</v>
      </c>
      <c r="AU167" s="268" t="s">
        <v>91</v>
      </c>
      <c r="AV167" s="14" t="s">
        <v>91</v>
      </c>
      <c r="AW167" s="14" t="s">
        <v>39</v>
      </c>
      <c r="AX167" s="14" t="s">
        <v>83</v>
      </c>
      <c r="AY167" s="268" t="s">
        <v>145</v>
      </c>
    </row>
    <row r="168" s="14" customFormat="1">
      <c r="A168" s="14"/>
      <c r="B168" s="258"/>
      <c r="C168" s="259"/>
      <c r="D168" s="241" t="s">
        <v>158</v>
      </c>
      <c r="E168" s="260" t="s">
        <v>1</v>
      </c>
      <c r="F168" s="261" t="s">
        <v>1203</v>
      </c>
      <c r="G168" s="259"/>
      <c r="H168" s="262">
        <v>12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158</v>
      </c>
      <c r="AU168" s="268" t="s">
        <v>91</v>
      </c>
      <c r="AV168" s="14" t="s">
        <v>91</v>
      </c>
      <c r="AW168" s="14" t="s">
        <v>39</v>
      </c>
      <c r="AX168" s="14" t="s">
        <v>83</v>
      </c>
      <c r="AY168" s="268" t="s">
        <v>145</v>
      </c>
    </row>
    <row r="169" s="15" customFormat="1">
      <c r="A169" s="15"/>
      <c r="B169" s="269"/>
      <c r="C169" s="270"/>
      <c r="D169" s="241" t="s">
        <v>158</v>
      </c>
      <c r="E169" s="271" t="s">
        <v>1</v>
      </c>
      <c r="F169" s="272" t="s">
        <v>161</v>
      </c>
      <c r="G169" s="270"/>
      <c r="H169" s="273">
        <v>22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9" t="s">
        <v>158</v>
      </c>
      <c r="AU169" s="279" t="s">
        <v>91</v>
      </c>
      <c r="AV169" s="15" t="s">
        <v>153</v>
      </c>
      <c r="AW169" s="15" t="s">
        <v>39</v>
      </c>
      <c r="AX169" s="15" t="s">
        <v>87</v>
      </c>
      <c r="AY169" s="279" t="s">
        <v>145</v>
      </c>
    </row>
    <row r="170" s="2" customFormat="1" ht="33" customHeight="1">
      <c r="A170" s="40"/>
      <c r="B170" s="41"/>
      <c r="C170" s="228" t="s">
        <v>160</v>
      </c>
      <c r="D170" s="228" t="s">
        <v>148</v>
      </c>
      <c r="E170" s="229" t="s">
        <v>1204</v>
      </c>
      <c r="F170" s="230" t="s">
        <v>1205</v>
      </c>
      <c r="G170" s="231" t="s">
        <v>207</v>
      </c>
      <c r="H170" s="232">
        <v>10</v>
      </c>
      <c r="I170" s="233"/>
      <c r="J170" s="234">
        <f>ROUND(I170*H170,2)</f>
        <v>0</v>
      </c>
      <c r="K170" s="230" t="s">
        <v>152</v>
      </c>
      <c r="L170" s="46"/>
      <c r="M170" s="235" t="s">
        <v>1</v>
      </c>
      <c r="N170" s="236" t="s">
        <v>48</v>
      </c>
      <c r="O170" s="93"/>
      <c r="P170" s="237">
        <f>O170*H170</f>
        <v>0</v>
      </c>
      <c r="Q170" s="237">
        <v>0.10373</v>
      </c>
      <c r="R170" s="237">
        <f>Q170*H170</f>
        <v>1.0373000000000001</v>
      </c>
      <c r="S170" s="237">
        <v>0</v>
      </c>
      <c r="T170" s="23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9" t="s">
        <v>153</v>
      </c>
      <c r="AT170" s="239" t="s">
        <v>148</v>
      </c>
      <c r="AU170" s="239" t="s">
        <v>91</v>
      </c>
      <c r="AY170" s="18" t="s">
        <v>145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87</v>
      </c>
      <c r="BK170" s="240">
        <f>ROUND(I170*H170,2)</f>
        <v>0</v>
      </c>
      <c r="BL170" s="18" t="s">
        <v>153</v>
      </c>
      <c r="BM170" s="239" t="s">
        <v>1206</v>
      </c>
    </row>
    <row r="171" s="2" customFormat="1">
      <c r="A171" s="40"/>
      <c r="B171" s="41"/>
      <c r="C171" s="42"/>
      <c r="D171" s="241" t="s">
        <v>154</v>
      </c>
      <c r="E171" s="42"/>
      <c r="F171" s="242" t="s">
        <v>1205</v>
      </c>
      <c r="G171" s="42"/>
      <c r="H171" s="42"/>
      <c r="I171" s="243"/>
      <c r="J171" s="42"/>
      <c r="K171" s="42"/>
      <c r="L171" s="46"/>
      <c r="M171" s="244"/>
      <c r="N171" s="245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154</v>
      </c>
      <c r="AU171" s="18" t="s">
        <v>91</v>
      </c>
    </row>
    <row r="172" s="2" customFormat="1">
      <c r="A172" s="40"/>
      <c r="B172" s="41"/>
      <c r="C172" s="42"/>
      <c r="D172" s="246" t="s">
        <v>156</v>
      </c>
      <c r="E172" s="42"/>
      <c r="F172" s="247" t="s">
        <v>1207</v>
      </c>
      <c r="G172" s="42"/>
      <c r="H172" s="42"/>
      <c r="I172" s="243"/>
      <c r="J172" s="42"/>
      <c r="K172" s="42"/>
      <c r="L172" s="46"/>
      <c r="M172" s="244"/>
      <c r="N172" s="245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156</v>
      </c>
      <c r="AU172" s="18" t="s">
        <v>91</v>
      </c>
    </row>
    <row r="173" s="13" customFormat="1">
      <c r="A173" s="13"/>
      <c r="B173" s="248"/>
      <c r="C173" s="249"/>
      <c r="D173" s="241" t="s">
        <v>158</v>
      </c>
      <c r="E173" s="250" t="s">
        <v>1</v>
      </c>
      <c r="F173" s="251" t="s">
        <v>1185</v>
      </c>
      <c r="G173" s="249"/>
      <c r="H173" s="250" t="s">
        <v>1</v>
      </c>
      <c r="I173" s="252"/>
      <c r="J173" s="249"/>
      <c r="K173" s="249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158</v>
      </c>
      <c r="AU173" s="257" t="s">
        <v>91</v>
      </c>
      <c r="AV173" s="13" t="s">
        <v>87</v>
      </c>
      <c r="AW173" s="13" t="s">
        <v>39</v>
      </c>
      <c r="AX173" s="13" t="s">
        <v>83</v>
      </c>
      <c r="AY173" s="257" t="s">
        <v>145</v>
      </c>
    </row>
    <row r="174" s="14" customFormat="1">
      <c r="A174" s="14"/>
      <c r="B174" s="258"/>
      <c r="C174" s="259"/>
      <c r="D174" s="241" t="s">
        <v>158</v>
      </c>
      <c r="E174" s="260" t="s">
        <v>1</v>
      </c>
      <c r="F174" s="261" t="s">
        <v>213</v>
      </c>
      <c r="G174" s="259"/>
      <c r="H174" s="262">
        <v>10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8" t="s">
        <v>158</v>
      </c>
      <c r="AU174" s="268" t="s">
        <v>91</v>
      </c>
      <c r="AV174" s="14" t="s">
        <v>91</v>
      </c>
      <c r="AW174" s="14" t="s">
        <v>39</v>
      </c>
      <c r="AX174" s="14" t="s">
        <v>87</v>
      </c>
      <c r="AY174" s="268" t="s">
        <v>145</v>
      </c>
    </row>
    <row r="175" s="2" customFormat="1" ht="21.75" customHeight="1">
      <c r="A175" s="40"/>
      <c r="B175" s="41"/>
      <c r="C175" s="228" t="s">
        <v>192</v>
      </c>
      <c r="D175" s="228" t="s">
        <v>148</v>
      </c>
      <c r="E175" s="229" t="s">
        <v>1208</v>
      </c>
      <c r="F175" s="230" t="s">
        <v>1209</v>
      </c>
      <c r="G175" s="231" t="s">
        <v>207</v>
      </c>
      <c r="H175" s="232">
        <v>10</v>
      </c>
      <c r="I175" s="233"/>
      <c r="J175" s="234">
        <f>ROUND(I175*H175,2)</f>
        <v>0</v>
      </c>
      <c r="K175" s="230" t="s">
        <v>152</v>
      </c>
      <c r="L175" s="46"/>
      <c r="M175" s="235" t="s">
        <v>1</v>
      </c>
      <c r="N175" s="236" t="s">
        <v>48</v>
      </c>
      <c r="O175" s="93"/>
      <c r="P175" s="237">
        <f>O175*H175</f>
        <v>0</v>
      </c>
      <c r="Q175" s="237">
        <v>0.00031</v>
      </c>
      <c r="R175" s="237">
        <f>Q175*H175</f>
        <v>0.0030999999999999999</v>
      </c>
      <c r="S175" s="237">
        <v>0</v>
      </c>
      <c r="T175" s="23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9" t="s">
        <v>153</v>
      </c>
      <c r="AT175" s="239" t="s">
        <v>148</v>
      </c>
      <c r="AU175" s="239" t="s">
        <v>91</v>
      </c>
      <c r="AY175" s="18" t="s">
        <v>145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87</v>
      </c>
      <c r="BK175" s="240">
        <f>ROUND(I175*H175,2)</f>
        <v>0</v>
      </c>
      <c r="BL175" s="18" t="s">
        <v>153</v>
      </c>
      <c r="BM175" s="239" t="s">
        <v>1210</v>
      </c>
    </row>
    <row r="176" s="2" customFormat="1">
      <c r="A176" s="40"/>
      <c r="B176" s="41"/>
      <c r="C176" s="42"/>
      <c r="D176" s="241" t="s">
        <v>154</v>
      </c>
      <c r="E176" s="42"/>
      <c r="F176" s="242" t="s">
        <v>1209</v>
      </c>
      <c r="G176" s="42"/>
      <c r="H176" s="42"/>
      <c r="I176" s="243"/>
      <c r="J176" s="42"/>
      <c r="K176" s="42"/>
      <c r="L176" s="46"/>
      <c r="M176" s="244"/>
      <c r="N176" s="245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154</v>
      </c>
      <c r="AU176" s="18" t="s">
        <v>91</v>
      </c>
    </row>
    <row r="177" s="2" customFormat="1">
      <c r="A177" s="40"/>
      <c r="B177" s="41"/>
      <c r="C177" s="42"/>
      <c r="D177" s="246" t="s">
        <v>156</v>
      </c>
      <c r="E177" s="42"/>
      <c r="F177" s="247" t="s">
        <v>1211</v>
      </c>
      <c r="G177" s="42"/>
      <c r="H177" s="42"/>
      <c r="I177" s="243"/>
      <c r="J177" s="42"/>
      <c r="K177" s="42"/>
      <c r="L177" s="46"/>
      <c r="M177" s="244"/>
      <c r="N177" s="245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156</v>
      </c>
      <c r="AU177" s="18" t="s">
        <v>91</v>
      </c>
    </row>
    <row r="178" s="13" customFormat="1">
      <c r="A178" s="13"/>
      <c r="B178" s="248"/>
      <c r="C178" s="249"/>
      <c r="D178" s="241" t="s">
        <v>158</v>
      </c>
      <c r="E178" s="250" t="s">
        <v>1</v>
      </c>
      <c r="F178" s="251" t="s">
        <v>1185</v>
      </c>
      <c r="G178" s="249"/>
      <c r="H178" s="250" t="s">
        <v>1</v>
      </c>
      <c r="I178" s="252"/>
      <c r="J178" s="249"/>
      <c r="K178" s="249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158</v>
      </c>
      <c r="AU178" s="257" t="s">
        <v>91</v>
      </c>
      <c r="AV178" s="13" t="s">
        <v>87</v>
      </c>
      <c r="AW178" s="13" t="s">
        <v>39</v>
      </c>
      <c r="AX178" s="13" t="s">
        <v>83</v>
      </c>
      <c r="AY178" s="257" t="s">
        <v>145</v>
      </c>
    </row>
    <row r="179" s="14" customFormat="1">
      <c r="A179" s="14"/>
      <c r="B179" s="258"/>
      <c r="C179" s="259"/>
      <c r="D179" s="241" t="s">
        <v>158</v>
      </c>
      <c r="E179" s="260" t="s">
        <v>1</v>
      </c>
      <c r="F179" s="261" t="s">
        <v>213</v>
      </c>
      <c r="G179" s="259"/>
      <c r="H179" s="262">
        <v>10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158</v>
      </c>
      <c r="AU179" s="268" t="s">
        <v>91</v>
      </c>
      <c r="AV179" s="14" t="s">
        <v>91</v>
      </c>
      <c r="AW179" s="14" t="s">
        <v>39</v>
      </c>
      <c r="AX179" s="14" t="s">
        <v>83</v>
      </c>
      <c r="AY179" s="268" t="s">
        <v>145</v>
      </c>
    </row>
    <row r="180" s="15" customFormat="1">
      <c r="A180" s="15"/>
      <c r="B180" s="269"/>
      <c r="C180" s="270"/>
      <c r="D180" s="241" t="s">
        <v>158</v>
      </c>
      <c r="E180" s="271" t="s">
        <v>1</v>
      </c>
      <c r="F180" s="272" t="s">
        <v>161</v>
      </c>
      <c r="G180" s="270"/>
      <c r="H180" s="273">
        <v>10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9" t="s">
        <v>158</v>
      </c>
      <c r="AU180" s="279" t="s">
        <v>91</v>
      </c>
      <c r="AV180" s="15" t="s">
        <v>153</v>
      </c>
      <c r="AW180" s="15" t="s">
        <v>39</v>
      </c>
      <c r="AX180" s="15" t="s">
        <v>87</v>
      </c>
      <c r="AY180" s="279" t="s">
        <v>145</v>
      </c>
    </row>
    <row r="181" s="2" customFormat="1" ht="24.15" customHeight="1">
      <c r="A181" s="40"/>
      <c r="B181" s="41"/>
      <c r="C181" s="228" t="s">
        <v>198</v>
      </c>
      <c r="D181" s="228" t="s">
        <v>148</v>
      </c>
      <c r="E181" s="229" t="s">
        <v>1212</v>
      </c>
      <c r="F181" s="230" t="s">
        <v>1213</v>
      </c>
      <c r="G181" s="231" t="s">
        <v>207</v>
      </c>
      <c r="H181" s="232">
        <v>10</v>
      </c>
      <c r="I181" s="233"/>
      <c r="J181" s="234">
        <f>ROUND(I181*H181,2)</f>
        <v>0</v>
      </c>
      <c r="K181" s="230" t="s">
        <v>152</v>
      </c>
      <c r="L181" s="46"/>
      <c r="M181" s="235" t="s">
        <v>1</v>
      </c>
      <c r="N181" s="236" t="s">
        <v>48</v>
      </c>
      <c r="O181" s="93"/>
      <c r="P181" s="237">
        <f>O181*H181</f>
        <v>0</v>
      </c>
      <c r="Q181" s="237">
        <v>0.15559000000000001</v>
      </c>
      <c r="R181" s="237">
        <f>Q181*H181</f>
        <v>1.5559000000000001</v>
      </c>
      <c r="S181" s="237">
        <v>0</v>
      </c>
      <c r="T181" s="23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9" t="s">
        <v>153</v>
      </c>
      <c r="AT181" s="239" t="s">
        <v>148</v>
      </c>
      <c r="AU181" s="239" t="s">
        <v>91</v>
      </c>
      <c r="AY181" s="18" t="s">
        <v>145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87</v>
      </c>
      <c r="BK181" s="240">
        <f>ROUND(I181*H181,2)</f>
        <v>0</v>
      </c>
      <c r="BL181" s="18" t="s">
        <v>153</v>
      </c>
      <c r="BM181" s="239" t="s">
        <v>1214</v>
      </c>
    </row>
    <row r="182" s="2" customFormat="1">
      <c r="A182" s="40"/>
      <c r="B182" s="41"/>
      <c r="C182" s="42"/>
      <c r="D182" s="241" t="s">
        <v>154</v>
      </c>
      <c r="E182" s="42"/>
      <c r="F182" s="242" t="s">
        <v>1213</v>
      </c>
      <c r="G182" s="42"/>
      <c r="H182" s="42"/>
      <c r="I182" s="243"/>
      <c r="J182" s="42"/>
      <c r="K182" s="42"/>
      <c r="L182" s="46"/>
      <c r="M182" s="244"/>
      <c r="N182" s="245"/>
      <c r="O182" s="93"/>
      <c r="P182" s="93"/>
      <c r="Q182" s="93"/>
      <c r="R182" s="93"/>
      <c r="S182" s="93"/>
      <c r="T182" s="94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154</v>
      </c>
      <c r="AU182" s="18" t="s">
        <v>91</v>
      </c>
    </row>
    <row r="183" s="2" customFormat="1">
      <c r="A183" s="40"/>
      <c r="B183" s="41"/>
      <c r="C183" s="42"/>
      <c r="D183" s="246" t="s">
        <v>156</v>
      </c>
      <c r="E183" s="42"/>
      <c r="F183" s="247" t="s">
        <v>1215</v>
      </c>
      <c r="G183" s="42"/>
      <c r="H183" s="42"/>
      <c r="I183" s="243"/>
      <c r="J183" s="42"/>
      <c r="K183" s="42"/>
      <c r="L183" s="46"/>
      <c r="M183" s="244"/>
      <c r="N183" s="245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156</v>
      </c>
      <c r="AU183" s="18" t="s">
        <v>91</v>
      </c>
    </row>
    <row r="184" s="13" customFormat="1">
      <c r="A184" s="13"/>
      <c r="B184" s="248"/>
      <c r="C184" s="249"/>
      <c r="D184" s="241" t="s">
        <v>158</v>
      </c>
      <c r="E184" s="250" t="s">
        <v>1</v>
      </c>
      <c r="F184" s="251" t="s">
        <v>1185</v>
      </c>
      <c r="G184" s="249"/>
      <c r="H184" s="250" t="s">
        <v>1</v>
      </c>
      <c r="I184" s="252"/>
      <c r="J184" s="249"/>
      <c r="K184" s="249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158</v>
      </c>
      <c r="AU184" s="257" t="s">
        <v>91</v>
      </c>
      <c r="AV184" s="13" t="s">
        <v>87</v>
      </c>
      <c r="AW184" s="13" t="s">
        <v>39</v>
      </c>
      <c r="AX184" s="13" t="s">
        <v>83</v>
      </c>
      <c r="AY184" s="257" t="s">
        <v>145</v>
      </c>
    </row>
    <row r="185" s="14" customFormat="1">
      <c r="A185" s="14"/>
      <c r="B185" s="258"/>
      <c r="C185" s="259"/>
      <c r="D185" s="241" t="s">
        <v>158</v>
      </c>
      <c r="E185" s="260" t="s">
        <v>1</v>
      </c>
      <c r="F185" s="261" t="s">
        <v>213</v>
      </c>
      <c r="G185" s="259"/>
      <c r="H185" s="262">
        <v>10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8" t="s">
        <v>158</v>
      </c>
      <c r="AU185" s="268" t="s">
        <v>91</v>
      </c>
      <c r="AV185" s="14" t="s">
        <v>91</v>
      </c>
      <c r="AW185" s="14" t="s">
        <v>39</v>
      </c>
      <c r="AX185" s="14" t="s">
        <v>87</v>
      </c>
      <c r="AY185" s="268" t="s">
        <v>145</v>
      </c>
    </row>
    <row r="186" s="2" customFormat="1" ht="24.15" customHeight="1">
      <c r="A186" s="40"/>
      <c r="B186" s="41"/>
      <c r="C186" s="228" t="s">
        <v>204</v>
      </c>
      <c r="D186" s="228" t="s">
        <v>148</v>
      </c>
      <c r="E186" s="229" t="s">
        <v>1216</v>
      </c>
      <c r="F186" s="230" t="s">
        <v>1217</v>
      </c>
      <c r="G186" s="231" t="s">
        <v>207</v>
      </c>
      <c r="H186" s="232">
        <v>10</v>
      </c>
      <c r="I186" s="233"/>
      <c r="J186" s="234">
        <f>ROUND(I186*H186,2)</f>
        <v>0</v>
      </c>
      <c r="K186" s="230" t="s">
        <v>152</v>
      </c>
      <c r="L186" s="46"/>
      <c r="M186" s="235" t="s">
        <v>1</v>
      </c>
      <c r="N186" s="236" t="s">
        <v>48</v>
      </c>
      <c r="O186" s="93"/>
      <c r="P186" s="237">
        <f>O186*H186</f>
        <v>0</v>
      </c>
      <c r="Q186" s="237">
        <v>0.00034000000000000002</v>
      </c>
      <c r="R186" s="237">
        <f>Q186*H186</f>
        <v>0.0034000000000000002</v>
      </c>
      <c r="S186" s="237">
        <v>0</v>
      </c>
      <c r="T186" s="23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9" t="s">
        <v>153</v>
      </c>
      <c r="AT186" s="239" t="s">
        <v>148</v>
      </c>
      <c r="AU186" s="239" t="s">
        <v>91</v>
      </c>
      <c r="AY186" s="18" t="s">
        <v>145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87</v>
      </c>
      <c r="BK186" s="240">
        <f>ROUND(I186*H186,2)</f>
        <v>0</v>
      </c>
      <c r="BL186" s="18" t="s">
        <v>153</v>
      </c>
      <c r="BM186" s="239" t="s">
        <v>1218</v>
      </c>
    </row>
    <row r="187" s="2" customFormat="1">
      <c r="A187" s="40"/>
      <c r="B187" s="41"/>
      <c r="C187" s="42"/>
      <c r="D187" s="241" t="s">
        <v>154</v>
      </c>
      <c r="E187" s="42"/>
      <c r="F187" s="242" t="s">
        <v>1217</v>
      </c>
      <c r="G187" s="42"/>
      <c r="H187" s="42"/>
      <c r="I187" s="243"/>
      <c r="J187" s="42"/>
      <c r="K187" s="42"/>
      <c r="L187" s="46"/>
      <c r="M187" s="244"/>
      <c r="N187" s="245"/>
      <c r="O187" s="93"/>
      <c r="P187" s="93"/>
      <c r="Q187" s="93"/>
      <c r="R187" s="93"/>
      <c r="S187" s="93"/>
      <c r="T187" s="94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154</v>
      </c>
      <c r="AU187" s="18" t="s">
        <v>91</v>
      </c>
    </row>
    <row r="188" s="2" customFormat="1">
      <c r="A188" s="40"/>
      <c r="B188" s="41"/>
      <c r="C188" s="42"/>
      <c r="D188" s="246" t="s">
        <v>156</v>
      </c>
      <c r="E188" s="42"/>
      <c r="F188" s="247" t="s">
        <v>1219</v>
      </c>
      <c r="G188" s="42"/>
      <c r="H188" s="42"/>
      <c r="I188" s="243"/>
      <c r="J188" s="42"/>
      <c r="K188" s="42"/>
      <c r="L188" s="46"/>
      <c r="M188" s="244"/>
      <c r="N188" s="245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156</v>
      </c>
      <c r="AU188" s="18" t="s">
        <v>91</v>
      </c>
    </row>
    <row r="189" s="13" customFormat="1">
      <c r="A189" s="13"/>
      <c r="B189" s="248"/>
      <c r="C189" s="249"/>
      <c r="D189" s="241" t="s">
        <v>158</v>
      </c>
      <c r="E189" s="250" t="s">
        <v>1</v>
      </c>
      <c r="F189" s="251" t="s">
        <v>1185</v>
      </c>
      <c r="G189" s="249"/>
      <c r="H189" s="250" t="s">
        <v>1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158</v>
      </c>
      <c r="AU189" s="257" t="s">
        <v>91</v>
      </c>
      <c r="AV189" s="13" t="s">
        <v>87</v>
      </c>
      <c r="AW189" s="13" t="s">
        <v>39</v>
      </c>
      <c r="AX189" s="13" t="s">
        <v>83</v>
      </c>
      <c r="AY189" s="257" t="s">
        <v>145</v>
      </c>
    </row>
    <row r="190" s="14" customFormat="1">
      <c r="A190" s="14"/>
      <c r="B190" s="258"/>
      <c r="C190" s="259"/>
      <c r="D190" s="241" t="s">
        <v>158</v>
      </c>
      <c r="E190" s="260" t="s">
        <v>1</v>
      </c>
      <c r="F190" s="261" t="s">
        <v>213</v>
      </c>
      <c r="G190" s="259"/>
      <c r="H190" s="262">
        <v>10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8" t="s">
        <v>158</v>
      </c>
      <c r="AU190" s="268" t="s">
        <v>91</v>
      </c>
      <c r="AV190" s="14" t="s">
        <v>91</v>
      </c>
      <c r="AW190" s="14" t="s">
        <v>39</v>
      </c>
      <c r="AX190" s="14" t="s">
        <v>83</v>
      </c>
      <c r="AY190" s="268" t="s">
        <v>145</v>
      </c>
    </row>
    <row r="191" s="15" customFormat="1">
      <c r="A191" s="15"/>
      <c r="B191" s="269"/>
      <c r="C191" s="270"/>
      <c r="D191" s="241" t="s">
        <v>158</v>
      </c>
      <c r="E191" s="271" t="s">
        <v>1</v>
      </c>
      <c r="F191" s="272" t="s">
        <v>161</v>
      </c>
      <c r="G191" s="270"/>
      <c r="H191" s="273">
        <v>10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9" t="s">
        <v>158</v>
      </c>
      <c r="AU191" s="279" t="s">
        <v>91</v>
      </c>
      <c r="AV191" s="15" t="s">
        <v>153</v>
      </c>
      <c r="AW191" s="15" t="s">
        <v>39</v>
      </c>
      <c r="AX191" s="15" t="s">
        <v>87</v>
      </c>
      <c r="AY191" s="279" t="s">
        <v>145</v>
      </c>
    </row>
    <row r="192" s="2" customFormat="1" ht="21.75" customHeight="1">
      <c r="A192" s="40"/>
      <c r="B192" s="41"/>
      <c r="C192" s="228" t="s">
        <v>213</v>
      </c>
      <c r="D192" s="228" t="s">
        <v>148</v>
      </c>
      <c r="E192" s="229" t="s">
        <v>1220</v>
      </c>
      <c r="F192" s="230" t="s">
        <v>1221</v>
      </c>
      <c r="G192" s="231" t="s">
        <v>207</v>
      </c>
      <c r="H192" s="232">
        <v>3</v>
      </c>
      <c r="I192" s="233"/>
      <c r="J192" s="234">
        <f>ROUND(I192*H192,2)</f>
        <v>0</v>
      </c>
      <c r="K192" s="230" t="s">
        <v>152</v>
      </c>
      <c r="L192" s="46"/>
      <c r="M192" s="235" t="s">
        <v>1</v>
      </c>
      <c r="N192" s="236" t="s">
        <v>48</v>
      </c>
      <c r="O192" s="93"/>
      <c r="P192" s="237">
        <f>O192*H192</f>
        <v>0</v>
      </c>
      <c r="Q192" s="237">
        <v>0.29160000000000003</v>
      </c>
      <c r="R192" s="237">
        <f>Q192*H192</f>
        <v>0.87480000000000002</v>
      </c>
      <c r="S192" s="237">
        <v>0</v>
      </c>
      <c r="T192" s="23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9" t="s">
        <v>153</v>
      </c>
      <c r="AT192" s="239" t="s">
        <v>148</v>
      </c>
      <c r="AU192" s="239" t="s">
        <v>91</v>
      </c>
      <c r="AY192" s="18" t="s">
        <v>145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87</v>
      </c>
      <c r="BK192" s="240">
        <f>ROUND(I192*H192,2)</f>
        <v>0</v>
      </c>
      <c r="BL192" s="18" t="s">
        <v>153</v>
      </c>
      <c r="BM192" s="239" t="s">
        <v>1222</v>
      </c>
    </row>
    <row r="193" s="2" customFormat="1">
      <c r="A193" s="40"/>
      <c r="B193" s="41"/>
      <c r="C193" s="42"/>
      <c r="D193" s="241" t="s">
        <v>154</v>
      </c>
      <c r="E193" s="42"/>
      <c r="F193" s="242" t="s">
        <v>1221</v>
      </c>
      <c r="G193" s="42"/>
      <c r="H193" s="42"/>
      <c r="I193" s="243"/>
      <c r="J193" s="42"/>
      <c r="K193" s="42"/>
      <c r="L193" s="46"/>
      <c r="M193" s="244"/>
      <c r="N193" s="245"/>
      <c r="O193" s="93"/>
      <c r="P193" s="93"/>
      <c r="Q193" s="93"/>
      <c r="R193" s="93"/>
      <c r="S193" s="93"/>
      <c r="T193" s="94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154</v>
      </c>
      <c r="AU193" s="18" t="s">
        <v>91</v>
      </c>
    </row>
    <row r="194" s="2" customFormat="1">
      <c r="A194" s="40"/>
      <c r="B194" s="41"/>
      <c r="C194" s="42"/>
      <c r="D194" s="246" t="s">
        <v>156</v>
      </c>
      <c r="E194" s="42"/>
      <c r="F194" s="247" t="s">
        <v>1223</v>
      </c>
      <c r="G194" s="42"/>
      <c r="H194" s="42"/>
      <c r="I194" s="243"/>
      <c r="J194" s="42"/>
      <c r="K194" s="42"/>
      <c r="L194" s="46"/>
      <c r="M194" s="244"/>
      <c r="N194" s="245"/>
      <c r="O194" s="93"/>
      <c r="P194" s="93"/>
      <c r="Q194" s="93"/>
      <c r="R194" s="93"/>
      <c r="S194" s="93"/>
      <c r="T194" s="94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156</v>
      </c>
      <c r="AU194" s="18" t="s">
        <v>91</v>
      </c>
    </row>
    <row r="195" s="13" customFormat="1">
      <c r="A195" s="13"/>
      <c r="B195" s="248"/>
      <c r="C195" s="249"/>
      <c r="D195" s="241" t="s">
        <v>158</v>
      </c>
      <c r="E195" s="250" t="s">
        <v>1</v>
      </c>
      <c r="F195" s="251" t="s">
        <v>1224</v>
      </c>
      <c r="G195" s="249"/>
      <c r="H195" s="250" t="s">
        <v>1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158</v>
      </c>
      <c r="AU195" s="257" t="s">
        <v>91</v>
      </c>
      <c r="AV195" s="13" t="s">
        <v>87</v>
      </c>
      <c r="AW195" s="13" t="s">
        <v>39</v>
      </c>
      <c r="AX195" s="13" t="s">
        <v>83</v>
      </c>
      <c r="AY195" s="257" t="s">
        <v>145</v>
      </c>
    </row>
    <row r="196" s="13" customFormat="1">
      <c r="A196" s="13"/>
      <c r="B196" s="248"/>
      <c r="C196" s="249"/>
      <c r="D196" s="241" t="s">
        <v>158</v>
      </c>
      <c r="E196" s="250" t="s">
        <v>1</v>
      </c>
      <c r="F196" s="251" t="s">
        <v>1185</v>
      </c>
      <c r="G196" s="249"/>
      <c r="H196" s="250" t="s">
        <v>1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158</v>
      </c>
      <c r="AU196" s="257" t="s">
        <v>91</v>
      </c>
      <c r="AV196" s="13" t="s">
        <v>87</v>
      </c>
      <c r="AW196" s="13" t="s">
        <v>39</v>
      </c>
      <c r="AX196" s="13" t="s">
        <v>83</v>
      </c>
      <c r="AY196" s="257" t="s">
        <v>145</v>
      </c>
    </row>
    <row r="197" s="14" customFormat="1">
      <c r="A197" s="14"/>
      <c r="B197" s="258"/>
      <c r="C197" s="259"/>
      <c r="D197" s="241" t="s">
        <v>158</v>
      </c>
      <c r="E197" s="260" t="s">
        <v>1</v>
      </c>
      <c r="F197" s="261" t="s">
        <v>1225</v>
      </c>
      <c r="G197" s="259"/>
      <c r="H197" s="262">
        <v>3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158</v>
      </c>
      <c r="AU197" s="268" t="s">
        <v>91</v>
      </c>
      <c r="AV197" s="14" t="s">
        <v>91</v>
      </c>
      <c r="AW197" s="14" t="s">
        <v>39</v>
      </c>
      <c r="AX197" s="14" t="s">
        <v>83</v>
      </c>
      <c r="AY197" s="268" t="s">
        <v>145</v>
      </c>
    </row>
    <row r="198" s="15" customFormat="1">
      <c r="A198" s="15"/>
      <c r="B198" s="269"/>
      <c r="C198" s="270"/>
      <c r="D198" s="241" t="s">
        <v>158</v>
      </c>
      <c r="E198" s="271" t="s">
        <v>1</v>
      </c>
      <c r="F198" s="272" t="s">
        <v>161</v>
      </c>
      <c r="G198" s="270"/>
      <c r="H198" s="273">
        <v>3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158</v>
      </c>
      <c r="AU198" s="279" t="s">
        <v>91</v>
      </c>
      <c r="AV198" s="15" t="s">
        <v>153</v>
      </c>
      <c r="AW198" s="15" t="s">
        <v>39</v>
      </c>
      <c r="AX198" s="15" t="s">
        <v>87</v>
      </c>
      <c r="AY198" s="279" t="s">
        <v>145</v>
      </c>
    </row>
    <row r="199" s="2" customFormat="1" ht="16.5" customHeight="1">
      <c r="A199" s="40"/>
      <c r="B199" s="41"/>
      <c r="C199" s="228" t="s">
        <v>219</v>
      </c>
      <c r="D199" s="228" t="s">
        <v>148</v>
      </c>
      <c r="E199" s="229" t="s">
        <v>1226</v>
      </c>
      <c r="F199" s="230" t="s">
        <v>1227</v>
      </c>
      <c r="G199" s="231" t="s">
        <v>207</v>
      </c>
      <c r="H199" s="232">
        <v>12</v>
      </c>
      <c r="I199" s="233"/>
      <c r="J199" s="234">
        <f>ROUND(I199*H199,2)</f>
        <v>0</v>
      </c>
      <c r="K199" s="230" t="s">
        <v>152</v>
      </c>
      <c r="L199" s="46"/>
      <c r="M199" s="235" t="s">
        <v>1</v>
      </c>
      <c r="N199" s="236" t="s">
        <v>48</v>
      </c>
      <c r="O199" s="93"/>
      <c r="P199" s="237">
        <f>O199*H199</f>
        <v>0</v>
      </c>
      <c r="Q199" s="237">
        <v>0.57499999999999996</v>
      </c>
      <c r="R199" s="237">
        <f>Q199*H199</f>
        <v>6.8999999999999995</v>
      </c>
      <c r="S199" s="237">
        <v>0</v>
      </c>
      <c r="T199" s="23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9" t="s">
        <v>153</v>
      </c>
      <c r="AT199" s="239" t="s">
        <v>148</v>
      </c>
      <c r="AU199" s="239" t="s">
        <v>91</v>
      </c>
      <c r="AY199" s="18" t="s">
        <v>145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87</v>
      </c>
      <c r="BK199" s="240">
        <f>ROUND(I199*H199,2)</f>
        <v>0</v>
      </c>
      <c r="BL199" s="18" t="s">
        <v>153</v>
      </c>
      <c r="BM199" s="239" t="s">
        <v>1228</v>
      </c>
    </row>
    <row r="200" s="2" customFormat="1">
      <c r="A200" s="40"/>
      <c r="B200" s="41"/>
      <c r="C200" s="42"/>
      <c r="D200" s="241" t="s">
        <v>154</v>
      </c>
      <c r="E200" s="42"/>
      <c r="F200" s="242" t="s">
        <v>1227</v>
      </c>
      <c r="G200" s="42"/>
      <c r="H200" s="42"/>
      <c r="I200" s="243"/>
      <c r="J200" s="42"/>
      <c r="K200" s="42"/>
      <c r="L200" s="46"/>
      <c r="M200" s="244"/>
      <c r="N200" s="245"/>
      <c r="O200" s="93"/>
      <c r="P200" s="93"/>
      <c r="Q200" s="93"/>
      <c r="R200" s="93"/>
      <c r="S200" s="93"/>
      <c r="T200" s="94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154</v>
      </c>
      <c r="AU200" s="18" t="s">
        <v>91</v>
      </c>
    </row>
    <row r="201" s="2" customFormat="1">
      <c r="A201" s="40"/>
      <c r="B201" s="41"/>
      <c r="C201" s="42"/>
      <c r="D201" s="246" t="s">
        <v>156</v>
      </c>
      <c r="E201" s="42"/>
      <c r="F201" s="247" t="s">
        <v>1229</v>
      </c>
      <c r="G201" s="42"/>
      <c r="H201" s="42"/>
      <c r="I201" s="243"/>
      <c r="J201" s="42"/>
      <c r="K201" s="42"/>
      <c r="L201" s="46"/>
      <c r="M201" s="244"/>
      <c r="N201" s="245"/>
      <c r="O201" s="93"/>
      <c r="P201" s="93"/>
      <c r="Q201" s="93"/>
      <c r="R201" s="93"/>
      <c r="S201" s="93"/>
      <c r="T201" s="94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156</v>
      </c>
      <c r="AU201" s="18" t="s">
        <v>91</v>
      </c>
    </row>
    <row r="202" s="13" customFormat="1">
      <c r="A202" s="13"/>
      <c r="B202" s="248"/>
      <c r="C202" s="249"/>
      <c r="D202" s="241" t="s">
        <v>158</v>
      </c>
      <c r="E202" s="250" t="s">
        <v>1</v>
      </c>
      <c r="F202" s="251" t="s">
        <v>1186</v>
      </c>
      <c r="G202" s="249"/>
      <c r="H202" s="250" t="s">
        <v>1</v>
      </c>
      <c r="I202" s="252"/>
      <c r="J202" s="249"/>
      <c r="K202" s="249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158</v>
      </c>
      <c r="AU202" s="257" t="s">
        <v>91</v>
      </c>
      <c r="AV202" s="13" t="s">
        <v>87</v>
      </c>
      <c r="AW202" s="13" t="s">
        <v>39</v>
      </c>
      <c r="AX202" s="13" t="s">
        <v>83</v>
      </c>
      <c r="AY202" s="257" t="s">
        <v>145</v>
      </c>
    </row>
    <row r="203" s="14" customFormat="1">
      <c r="A203" s="14"/>
      <c r="B203" s="258"/>
      <c r="C203" s="259"/>
      <c r="D203" s="241" t="s">
        <v>158</v>
      </c>
      <c r="E203" s="260" t="s">
        <v>1</v>
      </c>
      <c r="F203" s="261" t="s">
        <v>1203</v>
      </c>
      <c r="G203" s="259"/>
      <c r="H203" s="262">
        <v>12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158</v>
      </c>
      <c r="AU203" s="268" t="s">
        <v>91</v>
      </c>
      <c r="AV203" s="14" t="s">
        <v>91</v>
      </c>
      <c r="AW203" s="14" t="s">
        <v>39</v>
      </c>
      <c r="AX203" s="14" t="s">
        <v>87</v>
      </c>
      <c r="AY203" s="268" t="s">
        <v>145</v>
      </c>
    </row>
    <row r="204" s="2" customFormat="1" ht="24.15" customHeight="1">
      <c r="A204" s="40"/>
      <c r="B204" s="41"/>
      <c r="C204" s="228" t="s">
        <v>225</v>
      </c>
      <c r="D204" s="228" t="s">
        <v>148</v>
      </c>
      <c r="E204" s="229" t="s">
        <v>1230</v>
      </c>
      <c r="F204" s="230" t="s">
        <v>1231</v>
      </c>
      <c r="G204" s="231" t="s">
        <v>207</v>
      </c>
      <c r="H204" s="232">
        <v>10</v>
      </c>
      <c r="I204" s="233"/>
      <c r="J204" s="234">
        <f>ROUND(I204*H204,2)</f>
        <v>0</v>
      </c>
      <c r="K204" s="230" t="s">
        <v>152</v>
      </c>
      <c r="L204" s="46"/>
      <c r="M204" s="235" t="s">
        <v>1</v>
      </c>
      <c r="N204" s="236" t="s">
        <v>48</v>
      </c>
      <c r="O204" s="93"/>
      <c r="P204" s="237">
        <f>O204*H204</f>
        <v>0</v>
      </c>
      <c r="Q204" s="237">
        <v>0.090620000000000006</v>
      </c>
      <c r="R204" s="237">
        <f>Q204*H204</f>
        <v>0.90620000000000012</v>
      </c>
      <c r="S204" s="237">
        <v>0</v>
      </c>
      <c r="T204" s="23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9" t="s">
        <v>153</v>
      </c>
      <c r="AT204" s="239" t="s">
        <v>148</v>
      </c>
      <c r="AU204" s="239" t="s">
        <v>91</v>
      </c>
      <c r="AY204" s="18" t="s">
        <v>145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8" t="s">
        <v>87</v>
      </c>
      <c r="BK204" s="240">
        <f>ROUND(I204*H204,2)</f>
        <v>0</v>
      </c>
      <c r="BL204" s="18" t="s">
        <v>153</v>
      </c>
      <c r="BM204" s="239" t="s">
        <v>1232</v>
      </c>
    </row>
    <row r="205" s="2" customFormat="1">
      <c r="A205" s="40"/>
      <c r="B205" s="41"/>
      <c r="C205" s="42"/>
      <c r="D205" s="241" t="s">
        <v>154</v>
      </c>
      <c r="E205" s="42"/>
      <c r="F205" s="242" t="s">
        <v>1231</v>
      </c>
      <c r="G205" s="42"/>
      <c r="H205" s="42"/>
      <c r="I205" s="243"/>
      <c r="J205" s="42"/>
      <c r="K205" s="42"/>
      <c r="L205" s="46"/>
      <c r="M205" s="244"/>
      <c r="N205" s="245"/>
      <c r="O205" s="93"/>
      <c r="P205" s="93"/>
      <c r="Q205" s="93"/>
      <c r="R205" s="93"/>
      <c r="S205" s="93"/>
      <c r="T205" s="94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154</v>
      </c>
      <c r="AU205" s="18" t="s">
        <v>91</v>
      </c>
    </row>
    <row r="206" s="2" customFormat="1">
      <c r="A206" s="40"/>
      <c r="B206" s="41"/>
      <c r="C206" s="42"/>
      <c r="D206" s="246" t="s">
        <v>156</v>
      </c>
      <c r="E206" s="42"/>
      <c r="F206" s="247" t="s">
        <v>1233</v>
      </c>
      <c r="G206" s="42"/>
      <c r="H206" s="42"/>
      <c r="I206" s="243"/>
      <c r="J206" s="42"/>
      <c r="K206" s="42"/>
      <c r="L206" s="46"/>
      <c r="M206" s="244"/>
      <c r="N206" s="245"/>
      <c r="O206" s="93"/>
      <c r="P206" s="93"/>
      <c r="Q206" s="93"/>
      <c r="R206" s="93"/>
      <c r="S206" s="93"/>
      <c r="T206" s="94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156</v>
      </c>
      <c r="AU206" s="18" t="s">
        <v>91</v>
      </c>
    </row>
    <row r="207" s="13" customFormat="1">
      <c r="A207" s="13"/>
      <c r="B207" s="248"/>
      <c r="C207" s="249"/>
      <c r="D207" s="241" t="s">
        <v>158</v>
      </c>
      <c r="E207" s="250" t="s">
        <v>1</v>
      </c>
      <c r="F207" s="251" t="s">
        <v>1186</v>
      </c>
      <c r="G207" s="249"/>
      <c r="H207" s="250" t="s">
        <v>1</v>
      </c>
      <c r="I207" s="252"/>
      <c r="J207" s="249"/>
      <c r="K207" s="249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158</v>
      </c>
      <c r="AU207" s="257" t="s">
        <v>91</v>
      </c>
      <c r="AV207" s="13" t="s">
        <v>87</v>
      </c>
      <c r="AW207" s="13" t="s">
        <v>39</v>
      </c>
      <c r="AX207" s="13" t="s">
        <v>83</v>
      </c>
      <c r="AY207" s="257" t="s">
        <v>145</v>
      </c>
    </row>
    <row r="208" s="14" customFormat="1">
      <c r="A208" s="14"/>
      <c r="B208" s="258"/>
      <c r="C208" s="259"/>
      <c r="D208" s="241" t="s">
        <v>158</v>
      </c>
      <c r="E208" s="260" t="s">
        <v>1</v>
      </c>
      <c r="F208" s="261" t="s">
        <v>213</v>
      </c>
      <c r="G208" s="259"/>
      <c r="H208" s="262">
        <v>10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158</v>
      </c>
      <c r="AU208" s="268" t="s">
        <v>91</v>
      </c>
      <c r="AV208" s="14" t="s">
        <v>91</v>
      </c>
      <c r="AW208" s="14" t="s">
        <v>39</v>
      </c>
      <c r="AX208" s="14" t="s">
        <v>83</v>
      </c>
      <c r="AY208" s="268" t="s">
        <v>145</v>
      </c>
    </row>
    <row r="209" s="15" customFormat="1">
      <c r="A209" s="15"/>
      <c r="B209" s="269"/>
      <c r="C209" s="270"/>
      <c r="D209" s="241" t="s">
        <v>158</v>
      </c>
      <c r="E209" s="271" t="s">
        <v>1</v>
      </c>
      <c r="F209" s="272" t="s">
        <v>161</v>
      </c>
      <c r="G209" s="270"/>
      <c r="H209" s="273">
        <v>10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9" t="s">
        <v>158</v>
      </c>
      <c r="AU209" s="279" t="s">
        <v>91</v>
      </c>
      <c r="AV209" s="15" t="s">
        <v>153</v>
      </c>
      <c r="AW209" s="15" t="s">
        <v>39</v>
      </c>
      <c r="AX209" s="15" t="s">
        <v>87</v>
      </c>
      <c r="AY209" s="279" t="s">
        <v>145</v>
      </c>
    </row>
    <row r="210" s="2" customFormat="1" ht="24.15" customHeight="1">
      <c r="A210" s="40"/>
      <c r="B210" s="41"/>
      <c r="C210" s="292" t="s">
        <v>231</v>
      </c>
      <c r="D210" s="292" t="s">
        <v>347</v>
      </c>
      <c r="E210" s="293" t="s">
        <v>1234</v>
      </c>
      <c r="F210" s="294" t="s">
        <v>1235</v>
      </c>
      <c r="G210" s="295" t="s">
        <v>207</v>
      </c>
      <c r="H210" s="296">
        <v>10.5</v>
      </c>
      <c r="I210" s="297"/>
      <c r="J210" s="298">
        <f>ROUND(I210*H210,2)</f>
        <v>0</v>
      </c>
      <c r="K210" s="294" t="s">
        <v>1</v>
      </c>
      <c r="L210" s="299"/>
      <c r="M210" s="300" t="s">
        <v>1</v>
      </c>
      <c r="N210" s="301" t="s">
        <v>48</v>
      </c>
      <c r="O210" s="93"/>
      <c r="P210" s="237">
        <f>O210*H210</f>
        <v>0</v>
      </c>
      <c r="Q210" s="237">
        <v>0.17599999999999999</v>
      </c>
      <c r="R210" s="237">
        <f>Q210*H210</f>
        <v>1.8479999999999999</v>
      </c>
      <c r="S210" s="237">
        <v>0</v>
      </c>
      <c r="T210" s="23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9" t="s">
        <v>198</v>
      </c>
      <c r="AT210" s="239" t="s">
        <v>347</v>
      </c>
      <c r="AU210" s="239" t="s">
        <v>91</v>
      </c>
      <c r="AY210" s="18" t="s">
        <v>145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87</v>
      </c>
      <c r="BK210" s="240">
        <f>ROUND(I210*H210,2)</f>
        <v>0</v>
      </c>
      <c r="BL210" s="18" t="s">
        <v>153</v>
      </c>
      <c r="BM210" s="239" t="s">
        <v>1236</v>
      </c>
    </row>
    <row r="211" s="2" customFormat="1">
      <c r="A211" s="40"/>
      <c r="B211" s="41"/>
      <c r="C211" s="42"/>
      <c r="D211" s="241" t="s">
        <v>154</v>
      </c>
      <c r="E211" s="42"/>
      <c r="F211" s="242" t="s">
        <v>1235</v>
      </c>
      <c r="G211" s="42"/>
      <c r="H211" s="42"/>
      <c r="I211" s="243"/>
      <c r="J211" s="42"/>
      <c r="K211" s="42"/>
      <c r="L211" s="46"/>
      <c r="M211" s="244"/>
      <c r="N211" s="245"/>
      <c r="O211" s="93"/>
      <c r="P211" s="93"/>
      <c r="Q211" s="93"/>
      <c r="R211" s="93"/>
      <c r="S211" s="93"/>
      <c r="T211" s="94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154</v>
      </c>
      <c r="AU211" s="18" t="s">
        <v>91</v>
      </c>
    </row>
    <row r="212" s="13" customFormat="1">
      <c r="A212" s="13"/>
      <c r="B212" s="248"/>
      <c r="C212" s="249"/>
      <c r="D212" s="241" t="s">
        <v>158</v>
      </c>
      <c r="E212" s="250" t="s">
        <v>1</v>
      </c>
      <c r="F212" s="251" t="s">
        <v>1186</v>
      </c>
      <c r="G212" s="249"/>
      <c r="H212" s="250" t="s">
        <v>1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158</v>
      </c>
      <c r="AU212" s="257" t="s">
        <v>91</v>
      </c>
      <c r="AV212" s="13" t="s">
        <v>87</v>
      </c>
      <c r="AW212" s="13" t="s">
        <v>39</v>
      </c>
      <c r="AX212" s="13" t="s">
        <v>83</v>
      </c>
      <c r="AY212" s="257" t="s">
        <v>145</v>
      </c>
    </row>
    <row r="213" s="14" customFormat="1">
      <c r="A213" s="14"/>
      <c r="B213" s="258"/>
      <c r="C213" s="259"/>
      <c r="D213" s="241" t="s">
        <v>158</v>
      </c>
      <c r="E213" s="260" t="s">
        <v>1</v>
      </c>
      <c r="F213" s="261" t="s">
        <v>1194</v>
      </c>
      <c r="G213" s="259"/>
      <c r="H213" s="262">
        <v>10.5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158</v>
      </c>
      <c r="AU213" s="268" t="s">
        <v>91</v>
      </c>
      <c r="AV213" s="14" t="s">
        <v>91</v>
      </c>
      <c r="AW213" s="14" t="s">
        <v>39</v>
      </c>
      <c r="AX213" s="14" t="s">
        <v>83</v>
      </c>
      <c r="AY213" s="268" t="s">
        <v>145</v>
      </c>
    </row>
    <row r="214" s="15" customFormat="1">
      <c r="A214" s="15"/>
      <c r="B214" s="269"/>
      <c r="C214" s="270"/>
      <c r="D214" s="241" t="s">
        <v>158</v>
      </c>
      <c r="E214" s="271" t="s">
        <v>1</v>
      </c>
      <c r="F214" s="272" t="s">
        <v>161</v>
      </c>
      <c r="G214" s="270"/>
      <c r="H214" s="273">
        <v>10.5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9" t="s">
        <v>158</v>
      </c>
      <c r="AU214" s="279" t="s">
        <v>91</v>
      </c>
      <c r="AV214" s="15" t="s">
        <v>153</v>
      </c>
      <c r="AW214" s="15" t="s">
        <v>39</v>
      </c>
      <c r="AX214" s="15" t="s">
        <v>87</v>
      </c>
      <c r="AY214" s="279" t="s">
        <v>145</v>
      </c>
    </row>
    <row r="215" s="12" customFormat="1" ht="22.8" customHeight="1">
      <c r="A215" s="12"/>
      <c r="B215" s="212"/>
      <c r="C215" s="213"/>
      <c r="D215" s="214" t="s">
        <v>82</v>
      </c>
      <c r="E215" s="226" t="s">
        <v>204</v>
      </c>
      <c r="F215" s="226" t="s">
        <v>1237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SUM(P216:P224)</f>
        <v>0</v>
      </c>
      <c r="Q215" s="220"/>
      <c r="R215" s="221">
        <f>SUM(R216:R224)</f>
        <v>1.4849568</v>
      </c>
      <c r="S215" s="220"/>
      <c r="T215" s="222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87</v>
      </c>
      <c r="AT215" s="224" t="s">
        <v>82</v>
      </c>
      <c r="AU215" s="224" t="s">
        <v>87</v>
      </c>
      <c r="AY215" s="223" t="s">
        <v>145</v>
      </c>
      <c r="BK215" s="225">
        <f>SUM(BK216:BK224)</f>
        <v>0</v>
      </c>
    </row>
    <row r="216" s="2" customFormat="1" ht="33" customHeight="1">
      <c r="A216" s="40"/>
      <c r="B216" s="41"/>
      <c r="C216" s="228" t="s">
        <v>208</v>
      </c>
      <c r="D216" s="228" t="s">
        <v>148</v>
      </c>
      <c r="E216" s="229" t="s">
        <v>1238</v>
      </c>
      <c r="F216" s="230" t="s">
        <v>1239</v>
      </c>
      <c r="G216" s="231" t="s">
        <v>475</v>
      </c>
      <c r="H216" s="232">
        <v>8</v>
      </c>
      <c r="I216" s="233"/>
      <c r="J216" s="234">
        <f>ROUND(I216*H216,2)</f>
        <v>0</v>
      </c>
      <c r="K216" s="230" t="s">
        <v>152</v>
      </c>
      <c r="L216" s="46"/>
      <c r="M216" s="235" t="s">
        <v>1</v>
      </c>
      <c r="N216" s="236" t="s">
        <v>48</v>
      </c>
      <c r="O216" s="93"/>
      <c r="P216" s="237">
        <f>O216*H216</f>
        <v>0</v>
      </c>
      <c r="Q216" s="237">
        <v>0.12949959999999999</v>
      </c>
      <c r="R216" s="237">
        <f>Q216*H216</f>
        <v>1.0359967999999999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153</v>
      </c>
      <c r="AT216" s="239" t="s">
        <v>148</v>
      </c>
      <c r="AU216" s="239" t="s">
        <v>91</v>
      </c>
      <c r="AY216" s="18" t="s">
        <v>145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87</v>
      </c>
      <c r="BK216" s="240">
        <f>ROUND(I216*H216,2)</f>
        <v>0</v>
      </c>
      <c r="BL216" s="18" t="s">
        <v>153</v>
      </c>
      <c r="BM216" s="239" t="s">
        <v>1240</v>
      </c>
    </row>
    <row r="217" s="2" customFormat="1">
      <c r="A217" s="40"/>
      <c r="B217" s="41"/>
      <c r="C217" s="42"/>
      <c r="D217" s="241" t="s">
        <v>154</v>
      </c>
      <c r="E217" s="42"/>
      <c r="F217" s="242" t="s">
        <v>1239</v>
      </c>
      <c r="G217" s="42"/>
      <c r="H217" s="42"/>
      <c r="I217" s="243"/>
      <c r="J217" s="42"/>
      <c r="K217" s="42"/>
      <c r="L217" s="46"/>
      <c r="M217" s="244"/>
      <c r="N217" s="245"/>
      <c r="O217" s="93"/>
      <c r="P217" s="93"/>
      <c r="Q217" s="93"/>
      <c r="R217" s="93"/>
      <c r="S217" s="93"/>
      <c r="T217" s="94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154</v>
      </c>
      <c r="AU217" s="18" t="s">
        <v>91</v>
      </c>
    </row>
    <row r="218" s="2" customFormat="1">
      <c r="A218" s="40"/>
      <c r="B218" s="41"/>
      <c r="C218" s="42"/>
      <c r="D218" s="246" t="s">
        <v>156</v>
      </c>
      <c r="E218" s="42"/>
      <c r="F218" s="247" t="s">
        <v>1241</v>
      </c>
      <c r="G218" s="42"/>
      <c r="H218" s="42"/>
      <c r="I218" s="243"/>
      <c r="J218" s="42"/>
      <c r="K218" s="42"/>
      <c r="L218" s="46"/>
      <c r="M218" s="244"/>
      <c r="N218" s="245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156</v>
      </c>
      <c r="AU218" s="18" t="s">
        <v>91</v>
      </c>
    </row>
    <row r="219" s="13" customFormat="1">
      <c r="A219" s="13"/>
      <c r="B219" s="248"/>
      <c r="C219" s="249"/>
      <c r="D219" s="241" t="s">
        <v>158</v>
      </c>
      <c r="E219" s="250" t="s">
        <v>1</v>
      </c>
      <c r="F219" s="251" t="s">
        <v>1186</v>
      </c>
      <c r="G219" s="249"/>
      <c r="H219" s="250" t="s">
        <v>1</v>
      </c>
      <c r="I219" s="252"/>
      <c r="J219" s="249"/>
      <c r="K219" s="249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158</v>
      </c>
      <c r="AU219" s="257" t="s">
        <v>91</v>
      </c>
      <c r="AV219" s="13" t="s">
        <v>87</v>
      </c>
      <c r="AW219" s="13" t="s">
        <v>39</v>
      </c>
      <c r="AX219" s="13" t="s">
        <v>83</v>
      </c>
      <c r="AY219" s="257" t="s">
        <v>145</v>
      </c>
    </row>
    <row r="220" s="14" customFormat="1">
      <c r="A220" s="14"/>
      <c r="B220" s="258"/>
      <c r="C220" s="259"/>
      <c r="D220" s="241" t="s">
        <v>158</v>
      </c>
      <c r="E220" s="260" t="s">
        <v>1</v>
      </c>
      <c r="F220" s="261" t="s">
        <v>198</v>
      </c>
      <c r="G220" s="259"/>
      <c r="H220" s="262">
        <v>8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8" t="s">
        <v>158</v>
      </c>
      <c r="AU220" s="268" t="s">
        <v>91</v>
      </c>
      <c r="AV220" s="14" t="s">
        <v>91</v>
      </c>
      <c r="AW220" s="14" t="s">
        <v>39</v>
      </c>
      <c r="AX220" s="14" t="s">
        <v>87</v>
      </c>
      <c r="AY220" s="268" t="s">
        <v>145</v>
      </c>
    </row>
    <row r="221" s="2" customFormat="1" ht="16.5" customHeight="1">
      <c r="A221" s="40"/>
      <c r="B221" s="41"/>
      <c r="C221" s="292" t="s">
        <v>8</v>
      </c>
      <c r="D221" s="292" t="s">
        <v>347</v>
      </c>
      <c r="E221" s="293" t="s">
        <v>1242</v>
      </c>
      <c r="F221" s="294" t="s">
        <v>1243</v>
      </c>
      <c r="G221" s="295" t="s">
        <v>475</v>
      </c>
      <c r="H221" s="296">
        <v>8</v>
      </c>
      <c r="I221" s="297"/>
      <c r="J221" s="298">
        <f>ROUND(I221*H221,2)</f>
        <v>0</v>
      </c>
      <c r="K221" s="294" t="s">
        <v>152</v>
      </c>
      <c r="L221" s="299"/>
      <c r="M221" s="300" t="s">
        <v>1</v>
      </c>
      <c r="N221" s="301" t="s">
        <v>48</v>
      </c>
      <c r="O221" s="93"/>
      <c r="P221" s="237">
        <f>O221*H221</f>
        <v>0</v>
      </c>
      <c r="Q221" s="237">
        <v>0.056120000000000003</v>
      </c>
      <c r="R221" s="237">
        <f>Q221*H221</f>
        <v>0.44896000000000003</v>
      </c>
      <c r="S221" s="237">
        <v>0</v>
      </c>
      <c r="T221" s="23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9" t="s">
        <v>198</v>
      </c>
      <c r="AT221" s="239" t="s">
        <v>347</v>
      </c>
      <c r="AU221" s="239" t="s">
        <v>91</v>
      </c>
      <c r="AY221" s="18" t="s">
        <v>145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8" t="s">
        <v>87</v>
      </c>
      <c r="BK221" s="240">
        <f>ROUND(I221*H221,2)</f>
        <v>0</v>
      </c>
      <c r="BL221" s="18" t="s">
        <v>153</v>
      </c>
      <c r="BM221" s="239" t="s">
        <v>1244</v>
      </c>
    </row>
    <row r="222" s="2" customFormat="1">
      <c r="A222" s="40"/>
      <c r="B222" s="41"/>
      <c r="C222" s="42"/>
      <c r="D222" s="241" t="s">
        <v>154</v>
      </c>
      <c r="E222" s="42"/>
      <c r="F222" s="242" t="s">
        <v>1243</v>
      </c>
      <c r="G222" s="42"/>
      <c r="H222" s="42"/>
      <c r="I222" s="243"/>
      <c r="J222" s="42"/>
      <c r="K222" s="42"/>
      <c r="L222" s="46"/>
      <c r="M222" s="244"/>
      <c r="N222" s="245"/>
      <c r="O222" s="93"/>
      <c r="P222" s="93"/>
      <c r="Q222" s="93"/>
      <c r="R222" s="93"/>
      <c r="S222" s="93"/>
      <c r="T222" s="94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154</v>
      </c>
      <c r="AU222" s="18" t="s">
        <v>91</v>
      </c>
    </row>
    <row r="223" s="13" customFormat="1">
      <c r="A223" s="13"/>
      <c r="B223" s="248"/>
      <c r="C223" s="249"/>
      <c r="D223" s="241" t="s">
        <v>158</v>
      </c>
      <c r="E223" s="250" t="s">
        <v>1</v>
      </c>
      <c r="F223" s="251" t="s">
        <v>1186</v>
      </c>
      <c r="G223" s="249"/>
      <c r="H223" s="250" t="s">
        <v>1</v>
      </c>
      <c r="I223" s="252"/>
      <c r="J223" s="249"/>
      <c r="K223" s="249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158</v>
      </c>
      <c r="AU223" s="257" t="s">
        <v>91</v>
      </c>
      <c r="AV223" s="13" t="s">
        <v>87</v>
      </c>
      <c r="AW223" s="13" t="s">
        <v>39</v>
      </c>
      <c r="AX223" s="13" t="s">
        <v>83</v>
      </c>
      <c r="AY223" s="257" t="s">
        <v>145</v>
      </c>
    </row>
    <row r="224" s="14" customFormat="1">
      <c r="A224" s="14"/>
      <c r="B224" s="258"/>
      <c r="C224" s="259"/>
      <c r="D224" s="241" t="s">
        <v>158</v>
      </c>
      <c r="E224" s="260" t="s">
        <v>1</v>
      </c>
      <c r="F224" s="261" t="s">
        <v>198</v>
      </c>
      <c r="G224" s="259"/>
      <c r="H224" s="262">
        <v>8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8" t="s">
        <v>158</v>
      </c>
      <c r="AU224" s="268" t="s">
        <v>91</v>
      </c>
      <c r="AV224" s="14" t="s">
        <v>91</v>
      </c>
      <c r="AW224" s="14" t="s">
        <v>39</v>
      </c>
      <c r="AX224" s="14" t="s">
        <v>87</v>
      </c>
      <c r="AY224" s="268" t="s">
        <v>145</v>
      </c>
    </row>
    <row r="225" s="12" customFormat="1" ht="22.8" customHeight="1">
      <c r="A225" s="12"/>
      <c r="B225" s="212"/>
      <c r="C225" s="213"/>
      <c r="D225" s="214" t="s">
        <v>82</v>
      </c>
      <c r="E225" s="226" t="s">
        <v>1067</v>
      </c>
      <c r="F225" s="226" t="s">
        <v>1068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SUM(P226:P228)</f>
        <v>0</v>
      </c>
      <c r="Q225" s="220"/>
      <c r="R225" s="221">
        <f>SUM(R226:R228)</f>
        <v>0</v>
      </c>
      <c r="S225" s="220"/>
      <c r="T225" s="22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87</v>
      </c>
      <c r="AT225" s="224" t="s">
        <v>82</v>
      </c>
      <c r="AU225" s="224" t="s">
        <v>87</v>
      </c>
      <c r="AY225" s="223" t="s">
        <v>145</v>
      </c>
      <c r="BK225" s="225">
        <f>SUM(BK226:BK228)</f>
        <v>0</v>
      </c>
    </row>
    <row r="226" s="2" customFormat="1" ht="33" customHeight="1">
      <c r="A226" s="40"/>
      <c r="B226" s="41"/>
      <c r="C226" s="228" t="s">
        <v>216</v>
      </c>
      <c r="D226" s="228" t="s">
        <v>148</v>
      </c>
      <c r="E226" s="229" t="s">
        <v>1245</v>
      </c>
      <c r="F226" s="230" t="s">
        <v>1246</v>
      </c>
      <c r="G226" s="231" t="s">
        <v>331</v>
      </c>
      <c r="H226" s="232">
        <v>37.276000000000003</v>
      </c>
      <c r="I226" s="233"/>
      <c r="J226" s="234">
        <f>ROUND(I226*H226,2)</f>
        <v>0</v>
      </c>
      <c r="K226" s="230" t="s">
        <v>152</v>
      </c>
      <c r="L226" s="46"/>
      <c r="M226" s="235" t="s">
        <v>1</v>
      </c>
      <c r="N226" s="236" t="s">
        <v>48</v>
      </c>
      <c r="O226" s="93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9" t="s">
        <v>153</v>
      </c>
      <c r="AT226" s="239" t="s">
        <v>148</v>
      </c>
      <c r="AU226" s="239" t="s">
        <v>91</v>
      </c>
      <c r="AY226" s="18" t="s">
        <v>145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8" t="s">
        <v>87</v>
      </c>
      <c r="BK226" s="240">
        <f>ROUND(I226*H226,2)</f>
        <v>0</v>
      </c>
      <c r="BL226" s="18" t="s">
        <v>153</v>
      </c>
      <c r="BM226" s="239" t="s">
        <v>1247</v>
      </c>
    </row>
    <row r="227" s="2" customFormat="1">
      <c r="A227" s="40"/>
      <c r="B227" s="41"/>
      <c r="C227" s="42"/>
      <c r="D227" s="241" t="s">
        <v>154</v>
      </c>
      <c r="E227" s="42"/>
      <c r="F227" s="242" t="s">
        <v>1246</v>
      </c>
      <c r="G227" s="42"/>
      <c r="H227" s="42"/>
      <c r="I227" s="243"/>
      <c r="J227" s="42"/>
      <c r="K227" s="42"/>
      <c r="L227" s="46"/>
      <c r="M227" s="244"/>
      <c r="N227" s="245"/>
      <c r="O227" s="93"/>
      <c r="P227" s="93"/>
      <c r="Q227" s="93"/>
      <c r="R227" s="93"/>
      <c r="S227" s="93"/>
      <c r="T227" s="94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154</v>
      </c>
      <c r="AU227" s="18" t="s">
        <v>91</v>
      </c>
    </row>
    <row r="228" s="2" customFormat="1">
      <c r="A228" s="40"/>
      <c r="B228" s="41"/>
      <c r="C228" s="42"/>
      <c r="D228" s="246" t="s">
        <v>156</v>
      </c>
      <c r="E228" s="42"/>
      <c r="F228" s="247" t="s">
        <v>1248</v>
      </c>
      <c r="G228" s="42"/>
      <c r="H228" s="42"/>
      <c r="I228" s="243"/>
      <c r="J228" s="42"/>
      <c r="K228" s="42"/>
      <c r="L228" s="46"/>
      <c r="M228" s="305"/>
      <c r="N228" s="306"/>
      <c r="O228" s="307"/>
      <c r="P228" s="307"/>
      <c r="Q228" s="307"/>
      <c r="R228" s="307"/>
      <c r="S228" s="307"/>
      <c r="T228" s="308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156</v>
      </c>
      <c r="AU228" s="18" t="s">
        <v>91</v>
      </c>
    </row>
    <row r="229" s="2" customFormat="1" ht="6.96" customHeight="1">
      <c r="A229" s="40"/>
      <c r="B229" s="68"/>
      <c r="C229" s="69"/>
      <c r="D229" s="69"/>
      <c r="E229" s="69"/>
      <c r="F229" s="69"/>
      <c r="G229" s="69"/>
      <c r="H229" s="69"/>
      <c r="I229" s="69"/>
      <c r="J229" s="69"/>
      <c r="K229" s="69"/>
      <c r="L229" s="46"/>
      <c r="M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</sheetData>
  <sheetProtection sheet="1" autoFilter="0" formatColumns="0" formatRows="0" objects="1" scenarios="1" spinCount="100000" saltValue="N2hngoxVXzXByocMr8hylMUjywwPIK28+O54AlBcVLgo3JIlVun7IPhSdb8fwhEeQqvf1lUzlGE2hP5UxD7how==" hashValue="cy9h8Ca5LyKABvGx8xciVNcrgFsmYw3jXh4dcjtpaVitLnOq0BSkHS/6k2y6FwSlOzMolR4ZUxk28zGe0sCwSQ==" algorithmName="SHA-512" password="CC35"/>
  <autoFilter ref="C125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hyperlinks>
    <hyperlink ref="F131" r:id="rId1" display="https://podminky.urs.cz/item/CS_URS_2022_01/181951112"/>
    <hyperlink ref="F140" r:id="rId2" display="https://podminky.urs.cz/item/CS_URS_2022_01/213141112"/>
    <hyperlink ref="F155" r:id="rId3" display="https://podminky.urs.cz/item/CS_URS_2022_01/291111111"/>
    <hyperlink ref="F165" r:id="rId4" display="https://podminky.urs.cz/item/CS_URS_2022_01/564851111"/>
    <hyperlink ref="F172" r:id="rId5" display="https://podminky.urs.cz/item/CS_URS_2022_01/577134111"/>
    <hyperlink ref="F177" r:id="rId6" display="https://podminky.urs.cz/item/CS_URS_2022_01/573211107"/>
    <hyperlink ref="F183" r:id="rId7" display="https://podminky.urs.cz/item/CS_URS_2022_01/577155112"/>
    <hyperlink ref="F188" r:id="rId8" display="https://podminky.urs.cz/item/CS_URS_2022_01/573191111"/>
    <hyperlink ref="F194" r:id="rId9" display="https://podminky.urs.cz/item/CS_URS_2022_01/569751111"/>
    <hyperlink ref="F201" r:id="rId10" display="https://podminky.urs.cz/item/CS_URS_2022_01/564871111"/>
    <hyperlink ref="F206" r:id="rId11" display="https://podminky.urs.cz/item/CS_URS_2022_01/596211211"/>
    <hyperlink ref="F218" r:id="rId12" display="https://podminky.urs.cz/item/CS_URS_2022_01/916231213"/>
    <hyperlink ref="F228" r:id="rId13" display="https://podminky.urs.cz/item/CS_URS_2022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91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Účelová komunikace Zábřeh - Postřelmov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40"/>
      <c r="B9" s="46"/>
      <c r="C9" s="40"/>
      <c r="D9" s="40"/>
      <c r="E9" s="153" t="s">
        <v>1249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2" t="s">
        <v>109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54" t="s">
        <v>1250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2" t="s">
        <v>18</v>
      </c>
      <c r="E13" s="40"/>
      <c r="F13" s="143" t="s">
        <v>102</v>
      </c>
      <c r="G13" s="40"/>
      <c r="H13" s="40"/>
      <c r="I13" s="152" t="s">
        <v>19</v>
      </c>
      <c r="J13" s="143" t="s">
        <v>20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2" t="s">
        <v>21</v>
      </c>
      <c r="E14" s="40"/>
      <c r="F14" s="143" t="s">
        <v>22</v>
      </c>
      <c r="G14" s="40"/>
      <c r="H14" s="40"/>
      <c r="I14" s="152" t="s">
        <v>23</v>
      </c>
      <c r="J14" s="155" t="str">
        <f>'Rekapitulace stavby'!AN8</f>
        <v>5. 2. 2022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40"/>
      <c r="E15" s="40"/>
      <c r="F15" s="40"/>
      <c r="G15" s="40"/>
      <c r="H15" s="40"/>
      <c r="I15" s="309" t="s">
        <v>25</v>
      </c>
      <c r="J15" s="310" t="s">
        <v>26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2" t="s">
        <v>27</v>
      </c>
      <c r="E16" s="40"/>
      <c r="F16" s="40"/>
      <c r="G16" s="40"/>
      <c r="H16" s="40"/>
      <c r="I16" s="152" t="s">
        <v>28</v>
      </c>
      <c r="J16" s="143" t="s">
        <v>29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30</v>
      </c>
      <c r="F17" s="40"/>
      <c r="G17" s="40"/>
      <c r="H17" s="40"/>
      <c r="I17" s="152" t="s">
        <v>31</v>
      </c>
      <c r="J17" s="143" t="s">
        <v>32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2" t="s">
        <v>33</v>
      </c>
      <c r="E19" s="40"/>
      <c r="F19" s="40"/>
      <c r="G19" s="40"/>
      <c r="H19" s="40"/>
      <c r="I19" s="152" t="s">
        <v>28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2" t="s">
        <v>31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2" t="s">
        <v>35</v>
      </c>
      <c r="E22" s="40"/>
      <c r="F22" s="40"/>
      <c r="G22" s="40"/>
      <c r="H22" s="40"/>
      <c r="I22" s="152" t="s">
        <v>28</v>
      </c>
      <c r="J22" s="143" t="s">
        <v>36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2" t="s">
        <v>31</v>
      </c>
      <c r="J23" s="143" t="s">
        <v>38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2" t="s">
        <v>40</v>
      </c>
      <c r="E25" s="40"/>
      <c r="F25" s="40"/>
      <c r="G25" s="40"/>
      <c r="H25" s="40"/>
      <c r="I25" s="152" t="s">
        <v>28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">
        <v>41</v>
      </c>
      <c r="F26" s="40"/>
      <c r="G26" s="40"/>
      <c r="H26" s="40"/>
      <c r="I26" s="152" t="s">
        <v>31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2" t="s">
        <v>42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0"/>
      <c r="J31" s="160"/>
      <c r="K31" s="16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43</v>
      </c>
      <c r="E32" s="40"/>
      <c r="F32" s="40"/>
      <c r="G32" s="40"/>
      <c r="H32" s="40"/>
      <c r="I32" s="40"/>
      <c r="J32" s="162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0"/>
      <c r="J33" s="160"/>
      <c r="K33" s="16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45</v>
      </c>
      <c r="G34" s="40"/>
      <c r="H34" s="40"/>
      <c r="I34" s="163" t="s">
        <v>44</v>
      </c>
      <c r="J34" s="163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47</v>
      </c>
      <c r="E35" s="152" t="s">
        <v>48</v>
      </c>
      <c r="F35" s="165">
        <f>ROUND((SUM(BE123:BE200)),  2)</f>
        <v>0</v>
      </c>
      <c r="G35" s="40"/>
      <c r="H35" s="40"/>
      <c r="I35" s="166">
        <v>0.20999999999999999</v>
      </c>
      <c r="J35" s="165">
        <f>ROUND(((SUM(BE123:BE200))*I35),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2" t="s">
        <v>49</v>
      </c>
      <c r="F36" s="165">
        <f>ROUND((SUM(BF123:BF200)),  2)</f>
        <v>0</v>
      </c>
      <c r="G36" s="40"/>
      <c r="H36" s="40"/>
      <c r="I36" s="166">
        <v>0.14999999999999999</v>
      </c>
      <c r="J36" s="165">
        <f>ROUND(((SUM(BF123:BF200))*I36),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2" t="s">
        <v>50</v>
      </c>
      <c r="F37" s="165">
        <f>ROUND((SUM(BG123:BG200)),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2" t="s">
        <v>51</v>
      </c>
      <c r="F38" s="165">
        <f>ROUND((SUM(BH123:BH200)),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2" t="s">
        <v>52</v>
      </c>
      <c r="F39" s="165">
        <f>ROUND((SUM(BI123:BI200)),  2)</f>
        <v>0</v>
      </c>
      <c r="G39" s="40"/>
      <c r="H39" s="40"/>
      <c r="I39" s="166">
        <v>0</v>
      </c>
      <c r="J39" s="165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53</v>
      </c>
      <c r="E41" s="169"/>
      <c r="F41" s="169"/>
      <c r="G41" s="170" t="s">
        <v>54</v>
      </c>
      <c r="H41" s="171" t="s">
        <v>55</v>
      </c>
      <c r="I41" s="169"/>
      <c r="J41" s="172">
        <f>SUM(J32:J39)</f>
        <v>0</v>
      </c>
      <c r="K41" s="173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5"/>
      <c r="D49" s="174" t="s">
        <v>56</v>
      </c>
      <c r="E49" s="175"/>
      <c r="F49" s="175"/>
      <c r="G49" s="174" t="s">
        <v>57</v>
      </c>
      <c r="H49" s="175"/>
      <c r="I49" s="175"/>
      <c r="J49" s="175"/>
      <c r="K49" s="175"/>
      <c r="L49" s="65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40"/>
      <c r="B60" s="46"/>
      <c r="C60" s="40"/>
      <c r="D60" s="176" t="s">
        <v>58</v>
      </c>
      <c r="E60" s="177"/>
      <c r="F60" s="178" t="s">
        <v>59</v>
      </c>
      <c r="G60" s="176" t="s">
        <v>58</v>
      </c>
      <c r="H60" s="177"/>
      <c r="I60" s="177"/>
      <c r="J60" s="179" t="s">
        <v>59</v>
      </c>
      <c r="K60" s="177"/>
      <c r="L60" s="65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40"/>
      <c r="B64" s="46"/>
      <c r="C64" s="40"/>
      <c r="D64" s="174" t="s">
        <v>60</v>
      </c>
      <c r="E64" s="180"/>
      <c r="F64" s="180"/>
      <c r="G64" s="174" t="s">
        <v>61</v>
      </c>
      <c r="H64" s="180"/>
      <c r="I64" s="180"/>
      <c r="J64" s="180"/>
      <c r="K64" s="180"/>
      <c r="L64" s="65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40"/>
      <c r="B75" s="46"/>
      <c r="C75" s="40"/>
      <c r="D75" s="176" t="s">
        <v>58</v>
      </c>
      <c r="E75" s="177"/>
      <c r="F75" s="178" t="s">
        <v>59</v>
      </c>
      <c r="G75" s="176" t="s">
        <v>58</v>
      </c>
      <c r="H75" s="177"/>
      <c r="I75" s="177"/>
      <c r="J75" s="179" t="s">
        <v>59</v>
      </c>
      <c r="K75" s="177"/>
      <c r="L75" s="65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5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111</v>
      </c>
      <c r="D81" s="42"/>
      <c r="E81" s="42"/>
      <c r="F81" s="42"/>
      <c r="G81" s="42"/>
      <c r="H81" s="42"/>
      <c r="I81" s="42"/>
      <c r="J81" s="42"/>
      <c r="K81" s="4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5" t="str">
        <f>E7</f>
        <v>Účelová komunikace Zábřeh - Postřelmov</v>
      </c>
      <c r="F84" s="33"/>
      <c r="G84" s="33"/>
      <c r="H84" s="33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2"/>
      <c r="C85" s="33" t="s">
        <v>107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40"/>
      <c r="B86" s="41"/>
      <c r="C86" s="42"/>
      <c r="D86" s="42"/>
      <c r="E86" s="185" t="s">
        <v>1249</v>
      </c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109</v>
      </c>
      <c r="D87" s="42"/>
      <c r="E87" s="42"/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30" customHeight="1">
      <c r="A88" s="40"/>
      <c r="B88" s="41"/>
      <c r="C88" s="42"/>
      <c r="D88" s="42"/>
      <c r="E88" s="78" t="str">
        <f>E11</f>
        <v>2-1 - Vedlejší rozpočtové náklady a ostatní náklady-soupis prací</v>
      </c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21</v>
      </c>
      <c r="D90" s="42"/>
      <c r="E90" s="42"/>
      <c r="F90" s="28" t="str">
        <f>F14</f>
        <v xml:space="preserve">Zábřeh-Postřelmov </v>
      </c>
      <c r="G90" s="42"/>
      <c r="H90" s="42"/>
      <c r="I90" s="33" t="s">
        <v>23</v>
      </c>
      <c r="J90" s="81" t="str">
        <f>IF(J14="","",J14)</f>
        <v>5. 2. 2022</v>
      </c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27</v>
      </c>
      <c r="D92" s="42"/>
      <c r="E92" s="42"/>
      <c r="F92" s="28" t="str">
        <f>E17</f>
        <v>Město Zábřeh</v>
      </c>
      <c r="G92" s="42"/>
      <c r="H92" s="42"/>
      <c r="I92" s="33" t="s">
        <v>35</v>
      </c>
      <c r="J92" s="38" t="str">
        <f>E23</f>
        <v>Designtec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33</v>
      </c>
      <c r="D93" s="42"/>
      <c r="E93" s="42"/>
      <c r="F93" s="28" t="str">
        <f>IF(E20="","",E20)</f>
        <v>Vyplň údaj</v>
      </c>
      <c r="G93" s="42"/>
      <c r="H93" s="42"/>
      <c r="I93" s="33" t="s">
        <v>40</v>
      </c>
      <c r="J93" s="38" t="str">
        <f>E26</f>
        <v xml:space="preserve">Ing.Pospíšil Michal  2022/I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9.28" customHeight="1">
      <c r="A95" s="40"/>
      <c r="B95" s="41"/>
      <c r="C95" s="186" t="s">
        <v>112</v>
      </c>
      <c r="D95" s="187"/>
      <c r="E95" s="187"/>
      <c r="F95" s="187"/>
      <c r="G95" s="187"/>
      <c r="H95" s="187"/>
      <c r="I95" s="187"/>
      <c r="J95" s="188" t="s">
        <v>113</v>
      </c>
      <c r="K95" s="187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2.8" customHeight="1">
      <c r="A97" s="40"/>
      <c r="B97" s="41"/>
      <c r="C97" s="189" t="s">
        <v>114</v>
      </c>
      <c r="D97" s="42"/>
      <c r="E97" s="42"/>
      <c r="F97" s="42"/>
      <c r="G97" s="42"/>
      <c r="H97" s="42"/>
      <c r="I97" s="42"/>
      <c r="J97" s="112">
        <f>J123</f>
        <v>0</v>
      </c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U97" s="18" t="s">
        <v>115</v>
      </c>
    </row>
    <row r="98" s="9" customFormat="1" ht="24.96" customHeight="1">
      <c r="A98" s="9"/>
      <c r="B98" s="190"/>
      <c r="C98" s="191"/>
      <c r="D98" s="192" t="s">
        <v>1251</v>
      </c>
      <c r="E98" s="193"/>
      <c r="F98" s="193"/>
      <c r="G98" s="193"/>
      <c r="H98" s="193"/>
      <c r="I98" s="193"/>
      <c r="J98" s="194">
        <f>J124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5"/>
      <c r="D99" s="197" t="s">
        <v>1252</v>
      </c>
      <c r="E99" s="198"/>
      <c r="F99" s="198"/>
      <c r="G99" s="198"/>
      <c r="H99" s="198"/>
      <c r="I99" s="198"/>
      <c r="J99" s="199">
        <f>J125</f>
        <v>0</v>
      </c>
      <c r="K99" s="13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5"/>
      <c r="D100" s="197" t="s">
        <v>1253</v>
      </c>
      <c r="E100" s="198"/>
      <c r="F100" s="198"/>
      <c r="G100" s="198"/>
      <c r="H100" s="198"/>
      <c r="I100" s="198"/>
      <c r="J100" s="199">
        <f>J128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1254</v>
      </c>
      <c r="E101" s="198"/>
      <c r="F101" s="198"/>
      <c r="G101" s="198"/>
      <c r="H101" s="198"/>
      <c r="I101" s="198"/>
      <c r="J101" s="199">
        <f>J182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130</v>
      </c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85" t="str">
        <f>E7</f>
        <v>Účelová komunikace Zábřeh - Postřelmov</v>
      </c>
      <c r="F111" s="33"/>
      <c r="G111" s="33"/>
      <c r="H111" s="33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85" t="s">
        <v>1249</v>
      </c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109</v>
      </c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30" customHeight="1">
      <c r="A115" s="40"/>
      <c r="B115" s="41"/>
      <c r="C115" s="42"/>
      <c r="D115" s="42"/>
      <c r="E115" s="78" t="str">
        <f>E11</f>
        <v>2-1 - Vedlejší rozpočtové náklady a ostatní náklady-soupis prací</v>
      </c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21</v>
      </c>
      <c r="D117" s="42"/>
      <c r="E117" s="42"/>
      <c r="F117" s="28" t="str">
        <f>F14</f>
        <v xml:space="preserve">Zábřeh-Postřelmov </v>
      </c>
      <c r="G117" s="42"/>
      <c r="H117" s="42"/>
      <c r="I117" s="33" t="s">
        <v>23</v>
      </c>
      <c r="J117" s="81" t="str">
        <f>IF(J14="","",J14)</f>
        <v>5. 2. 2022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27</v>
      </c>
      <c r="D119" s="42"/>
      <c r="E119" s="42"/>
      <c r="F119" s="28" t="str">
        <f>E17</f>
        <v>Město Zábřeh</v>
      </c>
      <c r="G119" s="42"/>
      <c r="H119" s="42"/>
      <c r="I119" s="33" t="s">
        <v>35</v>
      </c>
      <c r="J119" s="38" t="str">
        <f>E23</f>
        <v>Designtec s.r.o.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5.65" customHeight="1">
      <c r="A120" s="40"/>
      <c r="B120" s="41"/>
      <c r="C120" s="33" t="s">
        <v>33</v>
      </c>
      <c r="D120" s="42"/>
      <c r="E120" s="42"/>
      <c r="F120" s="28" t="str">
        <f>IF(E20="","",E20)</f>
        <v>Vyplň údaj</v>
      </c>
      <c r="G120" s="42"/>
      <c r="H120" s="42"/>
      <c r="I120" s="33" t="s">
        <v>40</v>
      </c>
      <c r="J120" s="38" t="str">
        <f>E26</f>
        <v xml:space="preserve">Ing.Pospíšil Michal  2022/I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1"/>
      <c r="B122" s="202"/>
      <c r="C122" s="203" t="s">
        <v>131</v>
      </c>
      <c r="D122" s="204" t="s">
        <v>68</v>
      </c>
      <c r="E122" s="204" t="s">
        <v>64</v>
      </c>
      <c r="F122" s="204" t="s">
        <v>65</v>
      </c>
      <c r="G122" s="204" t="s">
        <v>132</v>
      </c>
      <c r="H122" s="204" t="s">
        <v>133</v>
      </c>
      <c r="I122" s="204" t="s">
        <v>134</v>
      </c>
      <c r="J122" s="204" t="s">
        <v>113</v>
      </c>
      <c r="K122" s="205" t="s">
        <v>135</v>
      </c>
      <c r="L122" s="206"/>
      <c r="M122" s="102" t="s">
        <v>1</v>
      </c>
      <c r="N122" s="103" t="s">
        <v>47</v>
      </c>
      <c r="O122" s="103" t="s">
        <v>136</v>
      </c>
      <c r="P122" s="103" t="s">
        <v>137</v>
      </c>
      <c r="Q122" s="103" t="s">
        <v>138</v>
      </c>
      <c r="R122" s="103" t="s">
        <v>139</v>
      </c>
      <c r="S122" s="103" t="s">
        <v>140</v>
      </c>
      <c r="T122" s="104" t="s">
        <v>141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40"/>
      <c r="B123" s="41"/>
      <c r="C123" s="109" t="s">
        <v>142</v>
      </c>
      <c r="D123" s="42"/>
      <c r="E123" s="42"/>
      <c r="F123" s="42"/>
      <c r="G123" s="42"/>
      <c r="H123" s="42"/>
      <c r="I123" s="42"/>
      <c r="J123" s="207">
        <f>BK123</f>
        <v>0</v>
      </c>
      <c r="K123" s="42"/>
      <c r="L123" s="46"/>
      <c r="M123" s="105"/>
      <c r="N123" s="208"/>
      <c r="O123" s="106"/>
      <c r="P123" s="209">
        <f>P124</f>
        <v>0</v>
      </c>
      <c r="Q123" s="106"/>
      <c r="R123" s="209">
        <f>R124</f>
        <v>0</v>
      </c>
      <c r="S123" s="106"/>
      <c r="T123" s="210">
        <f>T124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115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82</v>
      </c>
      <c r="E124" s="215" t="s">
        <v>1255</v>
      </c>
      <c r="F124" s="215" t="s">
        <v>1256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P125+P128+P182</f>
        <v>0</v>
      </c>
      <c r="Q124" s="220"/>
      <c r="R124" s="221">
        <f>R125+R128+R182</f>
        <v>0</v>
      </c>
      <c r="S124" s="220"/>
      <c r="T124" s="222">
        <f>T125+T128+T182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87</v>
      </c>
      <c r="AT124" s="224" t="s">
        <v>82</v>
      </c>
      <c r="AU124" s="224" t="s">
        <v>83</v>
      </c>
      <c r="AY124" s="223" t="s">
        <v>145</v>
      </c>
      <c r="BK124" s="225">
        <f>BK125+BK128+BK182</f>
        <v>0</v>
      </c>
    </row>
    <row r="125" s="12" customFormat="1" ht="22.8" customHeight="1">
      <c r="A125" s="12"/>
      <c r="B125" s="212"/>
      <c r="C125" s="213"/>
      <c r="D125" s="214" t="s">
        <v>82</v>
      </c>
      <c r="E125" s="226" t="s">
        <v>1257</v>
      </c>
      <c r="F125" s="226" t="s">
        <v>1258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SUM(P126:P127)</f>
        <v>0</v>
      </c>
      <c r="Q125" s="220"/>
      <c r="R125" s="221">
        <f>SUM(R126:R127)</f>
        <v>0</v>
      </c>
      <c r="S125" s="220"/>
      <c r="T125" s="22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153</v>
      </c>
      <c r="AT125" s="224" t="s">
        <v>82</v>
      </c>
      <c r="AU125" s="224" t="s">
        <v>87</v>
      </c>
      <c r="AY125" s="223" t="s">
        <v>145</v>
      </c>
      <c r="BK125" s="225">
        <f>SUM(BK126:BK127)</f>
        <v>0</v>
      </c>
    </row>
    <row r="126" s="2" customFormat="1" ht="24.15" customHeight="1">
      <c r="A126" s="40"/>
      <c r="B126" s="41"/>
      <c r="C126" s="228" t="s">
        <v>87</v>
      </c>
      <c r="D126" s="228" t="s">
        <v>148</v>
      </c>
      <c r="E126" s="229" t="s">
        <v>1259</v>
      </c>
      <c r="F126" s="230" t="s">
        <v>1260</v>
      </c>
      <c r="G126" s="231" t="s">
        <v>1261</v>
      </c>
      <c r="H126" s="232">
        <v>1</v>
      </c>
      <c r="I126" s="233"/>
      <c r="J126" s="234">
        <f>ROUND(I126*H126,2)</f>
        <v>0</v>
      </c>
      <c r="K126" s="230" t="s">
        <v>1</v>
      </c>
      <c r="L126" s="46"/>
      <c r="M126" s="235" t="s">
        <v>1</v>
      </c>
      <c r="N126" s="236" t="s">
        <v>48</v>
      </c>
      <c r="O126" s="93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1262</v>
      </c>
      <c r="AT126" s="239" t="s">
        <v>148</v>
      </c>
      <c r="AU126" s="239" t="s">
        <v>91</v>
      </c>
      <c r="AY126" s="18" t="s">
        <v>145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87</v>
      </c>
      <c r="BK126" s="240">
        <f>ROUND(I126*H126,2)</f>
        <v>0</v>
      </c>
      <c r="BL126" s="18" t="s">
        <v>1262</v>
      </c>
      <c r="BM126" s="239" t="s">
        <v>1263</v>
      </c>
    </row>
    <row r="127" s="2" customFormat="1">
      <c r="A127" s="40"/>
      <c r="B127" s="41"/>
      <c r="C127" s="42"/>
      <c r="D127" s="241" t="s">
        <v>855</v>
      </c>
      <c r="E127" s="42"/>
      <c r="F127" s="280" t="s">
        <v>1264</v>
      </c>
      <c r="G127" s="42"/>
      <c r="H127" s="42"/>
      <c r="I127" s="243"/>
      <c r="J127" s="42"/>
      <c r="K127" s="42"/>
      <c r="L127" s="46"/>
      <c r="M127" s="244"/>
      <c r="N127" s="245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855</v>
      </c>
      <c r="AU127" s="18" t="s">
        <v>91</v>
      </c>
    </row>
    <row r="128" s="12" customFormat="1" ht="22.8" customHeight="1">
      <c r="A128" s="12"/>
      <c r="B128" s="212"/>
      <c r="C128" s="213"/>
      <c r="D128" s="214" t="s">
        <v>82</v>
      </c>
      <c r="E128" s="226" t="s">
        <v>1265</v>
      </c>
      <c r="F128" s="226" t="s">
        <v>1266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SUM(P129:P181)</f>
        <v>0</v>
      </c>
      <c r="Q128" s="220"/>
      <c r="R128" s="221">
        <f>SUM(R129:R181)</f>
        <v>0</v>
      </c>
      <c r="S128" s="220"/>
      <c r="T128" s="222">
        <f>SUM(T129:T181)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153</v>
      </c>
      <c r="AT128" s="224" t="s">
        <v>82</v>
      </c>
      <c r="AU128" s="224" t="s">
        <v>87</v>
      </c>
      <c r="AY128" s="223" t="s">
        <v>145</v>
      </c>
      <c r="BK128" s="225">
        <f>SUM(BK129:BK181)</f>
        <v>0</v>
      </c>
    </row>
    <row r="129" s="2" customFormat="1" ht="16.5" customHeight="1">
      <c r="A129" s="40"/>
      <c r="B129" s="41"/>
      <c r="C129" s="228" t="s">
        <v>91</v>
      </c>
      <c r="D129" s="228" t="s">
        <v>148</v>
      </c>
      <c r="E129" s="229" t="s">
        <v>1267</v>
      </c>
      <c r="F129" s="230" t="s">
        <v>1268</v>
      </c>
      <c r="G129" s="231" t="s">
        <v>1261</v>
      </c>
      <c r="H129" s="232">
        <v>1</v>
      </c>
      <c r="I129" s="233"/>
      <c r="J129" s="234">
        <f>ROUND(I129*H129,2)</f>
        <v>0</v>
      </c>
      <c r="K129" s="230" t="s">
        <v>1269</v>
      </c>
      <c r="L129" s="46"/>
      <c r="M129" s="235" t="s">
        <v>1</v>
      </c>
      <c r="N129" s="236" t="s">
        <v>48</v>
      </c>
      <c r="O129" s="93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9" t="s">
        <v>1262</v>
      </c>
      <c r="AT129" s="239" t="s">
        <v>148</v>
      </c>
      <c r="AU129" s="239" t="s">
        <v>91</v>
      </c>
      <c r="AY129" s="18" t="s">
        <v>145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87</v>
      </c>
      <c r="BK129" s="240">
        <f>ROUND(I129*H129,2)</f>
        <v>0</v>
      </c>
      <c r="BL129" s="18" t="s">
        <v>1262</v>
      </c>
      <c r="BM129" s="239" t="s">
        <v>1270</v>
      </c>
    </row>
    <row r="130" s="2" customFormat="1">
      <c r="A130" s="40"/>
      <c r="B130" s="41"/>
      <c r="C130" s="42"/>
      <c r="D130" s="246" t="s">
        <v>156</v>
      </c>
      <c r="E130" s="42"/>
      <c r="F130" s="247" t="s">
        <v>1271</v>
      </c>
      <c r="G130" s="42"/>
      <c r="H130" s="42"/>
      <c r="I130" s="243"/>
      <c r="J130" s="42"/>
      <c r="K130" s="42"/>
      <c r="L130" s="46"/>
      <c r="M130" s="244"/>
      <c r="N130" s="245"/>
      <c r="O130" s="93"/>
      <c r="P130" s="93"/>
      <c r="Q130" s="93"/>
      <c r="R130" s="93"/>
      <c r="S130" s="93"/>
      <c r="T130" s="94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156</v>
      </c>
      <c r="AU130" s="18" t="s">
        <v>91</v>
      </c>
    </row>
    <row r="131" s="2" customFormat="1">
      <c r="A131" s="40"/>
      <c r="B131" s="41"/>
      <c r="C131" s="42"/>
      <c r="D131" s="241" t="s">
        <v>178</v>
      </c>
      <c r="E131" s="42"/>
      <c r="F131" s="280" t="s">
        <v>1272</v>
      </c>
      <c r="G131" s="42"/>
      <c r="H131" s="42"/>
      <c r="I131" s="243"/>
      <c r="J131" s="42"/>
      <c r="K131" s="42"/>
      <c r="L131" s="46"/>
      <c r="M131" s="244"/>
      <c r="N131" s="245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178</v>
      </c>
      <c r="AU131" s="18" t="s">
        <v>91</v>
      </c>
    </row>
    <row r="132" s="2" customFormat="1">
      <c r="A132" s="40"/>
      <c r="B132" s="41"/>
      <c r="C132" s="42"/>
      <c r="D132" s="241" t="s">
        <v>855</v>
      </c>
      <c r="E132" s="42"/>
      <c r="F132" s="280" t="s">
        <v>1273</v>
      </c>
      <c r="G132" s="42"/>
      <c r="H132" s="42"/>
      <c r="I132" s="243"/>
      <c r="J132" s="42"/>
      <c r="K132" s="42"/>
      <c r="L132" s="46"/>
      <c r="M132" s="244"/>
      <c r="N132" s="245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855</v>
      </c>
      <c r="AU132" s="18" t="s">
        <v>91</v>
      </c>
    </row>
    <row r="133" s="2" customFormat="1" ht="16.5" customHeight="1">
      <c r="A133" s="40"/>
      <c r="B133" s="41"/>
      <c r="C133" s="228" t="s">
        <v>167</v>
      </c>
      <c r="D133" s="228" t="s">
        <v>148</v>
      </c>
      <c r="E133" s="229" t="s">
        <v>1274</v>
      </c>
      <c r="F133" s="230" t="s">
        <v>1275</v>
      </c>
      <c r="G133" s="231" t="s">
        <v>1261</v>
      </c>
      <c r="H133" s="232">
        <v>1</v>
      </c>
      <c r="I133" s="233"/>
      <c r="J133" s="234">
        <f>ROUND(I133*H133,2)</f>
        <v>0</v>
      </c>
      <c r="K133" s="230" t="s">
        <v>1269</v>
      </c>
      <c r="L133" s="46"/>
      <c r="M133" s="235" t="s">
        <v>1</v>
      </c>
      <c r="N133" s="236" t="s">
        <v>48</v>
      </c>
      <c r="O133" s="93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9" t="s">
        <v>1262</v>
      </c>
      <c r="AT133" s="239" t="s">
        <v>148</v>
      </c>
      <c r="AU133" s="239" t="s">
        <v>91</v>
      </c>
      <c r="AY133" s="18" t="s">
        <v>145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87</v>
      </c>
      <c r="BK133" s="240">
        <f>ROUND(I133*H133,2)</f>
        <v>0</v>
      </c>
      <c r="BL133" s="18" t="s">
        <v>1262</v>
      </c>
      <c r="BM133" s="239" t="s">
        <v>1276</v>
      </c>
    </row>
    <row r="134" s="2" customFormat="1">
      <c r="A134" s="40"/>
      <c r="B134" s="41"/>
      <c r="C134" s="42"/>
      <c r="D134" s="246" t="s">
        <v>156</v>
      </c>
      <c r="E134" s="42"/>
      <c r="F134" s="247" t="s">
        <v>1277</v>
      </c>
      <c r="G134" s="42"/>
      <c r="H134" s="42"/>
      <c r="I134" s="243"/>
      <c r="J134" s="42"/>
      <c r="K134" s="42"/>
      <c r="L134" s="46"/>
      <c r="M134" s="244"/>
      <c r="N134" s="245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156</v>
      </c>
      <c r="AU134" s="18" t="s">
        <v>91</v>
      </c>
    </row>
    <row r="135" s="2" customFormat="1">
      <c r="A135" s="40"/>
      <c r="B135" s="41"/>
      <c r="C135" s="42"/>
      <c r="D135" s="241" t="s">
        <v>178</v>
      </c>
      <c r="E135" s="42"/>
      <c r="F135" s="280" t="s">
        <v>1272</v>
      </c>
      <c r="G135" s="42"/>
      <c r="H135" s="42"/>
      <c r="I135" s="243"/>
      <c r="J135" s="42"/>
      <c r="K135" s="42"/>
      <c r="L135" s="46"/>
      <c r="M135" s="244"/>
      <c r="N135" s="245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178</v>
      </c>
      <c r="AU135" s="18" t="s">
        <v>91</v>
      </c>
    </row>
    <row r="136" s="2" customFormat="1">
      <c r="A136" s="40"/>
      <c r="B136" s="41"/>
      <c r="C136" s="42"/>
      <c r="D136" s="241" t="s">
        <v>855</v>
      </c>
      <c r="E136" s="42"/>
      <c r="F136" s="280" t="s">
        <v>1278</v>
      </c>
      <c r="G136" s="42"/>
      <c r="H136" s="42"/>
      <c r="I136" s="243"/>
      <c r="J136" s="42"/>
      <c r="K136" s="42"/>
      <c r="L136" s="46"/>
      <c r="M136" s="244"/>
      <c r="N136" s="245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855</v>
      </c>
      <c r="AU136" s="18" t="s">
        <v>91</v>
      </c>
    </row>
    <row r="137" s="2" customFormat="1" ht="16.5" customHeight="1">
      <c r="A137" s="40"/>
      <c r="B137" s="41"/>
      <c r="C137" s="228" t="s">
        <v>153</v>
      </c>
      <c r="D137" s="228" t="s">
        <v>148</v>
      </c>
      <c r="E137" s="229" t="s">
        <v>1279</v>
      </c>
      <c r="F137" s="230" t="s">
        <v>1280</v>
      </c>
      <c r="G137" s="231" t="s">
        <v>1281</v>
      </c>
      <c r="H137" s="232">
        <v>1</v>
      </c>
      <c r="I137" s="233"/>
      <c r="J137" s="234">
        <f>ROUND(I137*H137,2)</f>
        <v>0</v>
      </c>
      <c r="K137" s="230" t="s">
        <v>1269</v>
      </c>
      <c r="L137" s="46"/>
      <c r="M137" s="235" t="s">
        <v>1</v>
      </c>
      <c r="N137" s="236" t="s">
        <v>48</v>
      </c>
      <c r="O137" s="93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1262</v>
      </c>
      <c r="AT137" s="239" t="s">
        <v>148</v>
      </c>
      <c r="AU137" s="239" t="s">
        <v>91</v>
      </c>
      <c r="AY137" s="18" t="s">
        <v>145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87</v>
      </c>
      <c r="BK137" s="240">
        <f>ROUND(I137*H137,2)</f>
        <v>0</v>
      </c>
      <c r="BL137" s="18" t="s">
        <v>1262</v>
      </c>
      <c r="BM137" s="239" t="s">
        <v>1282</v>
      </c>
    </row>
    <row r="138" s="2" customFormat="1">
      <c r="A138" s="40"/>
      <c r="B138" s="41"/>
      <c r="C138" s="42"/>
      <c r="D138" s="246" t="s">
        <v>156</v>
      </c>
      <c r="E138" s="42"/>
      <c r="F138" s="247" t="s">
        <v>1283</v>
      </c>
      <c r="G138" s="42"/>
      <c r="H138" s="42"/>
      <c r="I138" s="243"/>
      <c r="J138" s="42"/>
      <c r="K138" s="42"/>
      <c r="L138" s="46"/>
      <c r="M138" s="244"/>
      <c r="N138" s="245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156</v>
      </c>
      <c r="AU138" s="18" t="s">
        <v>91</v>
      </c>
    </row>
    <row r="139" s="2" customFormat="1">
      <c r="A139" s="40"/>
      <c r="B139" s="41"/>
      <c r="C139" s="42"/>
      <c r="D139" s="241" t="s">
        <v>178</v>
      </c>
      <c r="E139" s="42"/>
      <c r="F139" s="280" t="s">
        <v>1272</v>
      </c>
      <c r="G139" s="42"/>
      <c r="H139" s="42"/>
      <c r="I139" s="243"/>
      <c r="J139" s="42"/>
      <c r="K139" s="42"/>
      <c r="L139" s="46"/>
      <c r="M139" s="244"/>
      <c r="N139" s="245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178</v>
      </c>
      <c r="AU139" s="18" t="s">
        <v>91</v>
      </c>
    </row>
    <row r="140" s="2" customFormat="1">
      <c r="A140" s="40"/>
      <c r="B140" s="41"/>
      <c r="C140" s="42"/>
      <c r="D140" s="241" t="s">
        <v>855</v>
      </c>
      <c r="E140" s="42"/>
      <c r="F140" s="280" t="s">
        <v>1284</v>
      </c>
      <c r="G140" s="42"/>
      <c r="H140" s="42"/>
      <c r="I140" s="243"/>
      <c r="J140" s="42"/>
      <c r="K140" s="42"/>
      <c r="L140" s="46"/>
      <c r="M140" s="244"/>
      <c r="N140" s="245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855</v>
      </c>
      <c r="AU140" s="18" t="s">
        <v>91</v>
      </c>
    </row>
    <row r="141" s="2" customFormat="1" ht="16.5" customHeight="1">
      <c r="A141" s="40"/>
      <c r="B141" s="41"/>
      <c r="C141" s="228" t="s">
        <v>180</v>
      </c>
      <c r="D141" s="228" t="s">
        <v>148</v>
      </c>
      <c r="E141" s="229" t="s">
        <v>1285</v>
      </c>
      <c r="F141" s="230" t="s">
        <v>1286</v>
      </c>
      <c r="G141" s="231" t="s">
        <v>1261</v>
      </c>
      <c r="H141" s="232">
        <v>1</v>
      </c>
      <c r="I141" s="233"/>
      <c r="J141" s="234">
        <f>ROUND(I141*H141,2)</f>
        <v>0</v>
      </c>
      <c r="K141" s="230" t="s">
        <v>1</v>
      </c>
      <c r="L141" s="46"/>
      <c r="M141" s="235" t="s">
        <v>1</v>
      </c>
      <c r="N141" s="236" t="s">
        <v>48</v>
      </c>
      <c r="O141" s="93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9" t="s">
        <v>1262</v>
      </c>
      <c r="AT141" s="239" t="s">
        <v>148</v>
      </c>
      <c r="AU141" s="239" t="s">
        <v>91</v>
      </c>
      <c r="AY141" s="18" t="s">
        <v>145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87</v>
      </c>
      <c r="BK141" s="240">
        <f>ROUND(I141*H141,2)</f>
        <v>0</v>
      </c>
      <c r="BL141" s="18" t="s">
        <v>1262</v>
      </c>
      <c r="BM141" s="239" t="s">
        <v>1287</v>
      </c>
    </row>
    <row r="142" s="2" customFormat="1">
      <c r="A142" s="40"/>
      <c r="B142" s="41"/>
      <c r="C142" s="42"/>
      <c r="D142" s="241" t="s">
        <v>154</v>
      </c>
      <c r="E142" s="42"/>
      <c r="F142" s="242" t="s">
        <v>1286</v>
      </c>
      <c r="G142" s="42"/>
      <c r="H142" s="42"/>
      <c r="I142" s="243"/>
      <c r="J142" s="42"/>
      <c r="K142" s="42"/>
      <c r="L142" s="46"/>
      <c r="M142" s="244"/>
      <c r="N142" s="245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154</v>
      </c>
      <c r="AU142" s="18" t="s">
        <v>91</v>
      </c>
    </row>
    <row r="143" s="2" customFormat="1">
      <c r="A143" s="40"/>
      <c r="B143" s="41"/>
      <c r="C143" s="42"/>
      <c r="D143" s="241" t="s">
        <v>855</v>
      </c>
      <c r="E143" s="42"/>
      <c r="F143" s="280" t="s">
        <v>1288</v>
      </c>
      <c r="G143" s="42"/>
      <c r="H143" s="42"/>
      <c r="I143" s="243"/>
      <c r="J143" s="42"/>
      <c r="K143" s="42"/>
      <c r="L143" s="46"/>
      <c r="M143" s="244"/>
      <c r="N143" s="245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855</v>
      </c>
      <c r="AU143" s="18" t="s">
        <v>91</v>
      </c>
    </row>
    <row r="144" s="2" customFormat="1" ht="24.15" customHeight="1">
      <c r="A144" s="40"/>
      <c r="B144" s="41"/>
      <c r="C144" s="228" t="s">
        <v>160</v>
      </c>
      <c r="D144" s="228" t="s">
        <v>148</v>
      </c>
      <c r="E144" s="229" t="s">
        <v>1289</v>
      </c>
      <c r="F144" s="230" t="s">
        <v>1290</v>
      </c>
      <c r="G144" s="231" t="s">
        <v>1291</v>
      </c>
      <c r="H144" s="232">
        <v>1</v>
      </c>
      <c r="I144" s="233"/>
      <c r="J144" s="234">
        <f>ROUND(I144*H144,2)</f>
        <v>0</v>
      </c>
      <c r="K144" s="230" t="s">
        <v>1269</v>
      </c>
      <c r="L144" s="46"/>
      <c r="M144" s="235" t="s">
        <v>1</v>
      </c>
      <c r="N144" s="236" t="s">
        <v>48</v>
      </c>
      <c r="O144" s="93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9" t="s">
        <v>1262</v>
      </c>
      <c r="AT144" s="239" t="s">
        <v>148</v>
      </c>
      <c r="AU144" s="239" t="s">
        <v>91</v>
      </c>
      <c r="AY144" s="18" t="s">
        <v>145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87</v>
      </c>
      <c r="BK144" s="240">
        <f>ROUND(I144*H144,2)</f>
        <v>0</v>
      </c>
      <c r="BL144" s="18" t="s">
        <v>1262</v>
      </c>
      <c r="BM144" s="239" t="s">
        <v>1292</v>
      </c>
    </row>
    <row r="145" s="2" customFormat="1">
      <c r="A145" s="40"/>
      <c r="B145" s="41"/>
      <c r="C145" s="42"/>
      <c r="D145" s="246" t="s">
        <v>156</v>
      </c>
      <c r="E145" s="42"/>
      <c r="F145" s="247" t="s">
        <v>1293</v>
      </c>
      <c r="G145" s="42"/>
      <c r="H145" s="42"/>
      <c r="I145" s="243"/>
      <c r="J145" s="42"/>
      <c r="K145" s="42"/>
      <c r="L145" s="46"/>
      <c r="M145" s="244"/>
      <c r="N145" s="245"/>
      <c r="O145" s="93"/>
      <c r="P145" s="93"/>
      <c r="Q145" s="93"/>
      <c r="R145" s="93"/>
      <c r="S145" s="93"/>
      <c r="T145" s="94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156</v>
      </c>
      <c r="AU145" s="18" t="s">
        <v>91</v>
      </c>
    </row>
    <row r="146" s="2" customFormat="1">
      <c r="A146" s="40"/>
      <c r="B146" s="41"/>
      <c r="C146" s="42"/>
      <c r="D146" s="241" t="s">
        <v>178</v>
      </c>
      <c r="E146" s="42"/>
      <c r="F146" s="280" t="s">
        <v>1272</v>
      </c>
      <c r="G146" s="42"/>
      <c r="H146" s="42"/>
      <c r="I146" s="243"/>
      <c r="J146" s="42"/>
      <c r="K146" s="42"/>
      <c r="L146" s="46"/>
      <c r="M146" s="244"/>
      <c r="N146" s="245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178</v>
      </c>
      <c r="AU146" s="18" t="s">
        <v>91</v>
      </c>
    </row>
    <row r="147" s="2" customFormat="1">
      <c r="A147" s="40"/>
      <c r="B147" s="41"/>
      <c r="C147" s="42"/>
      <c r="D147" s="241" t="s">
        <v>855</v>
      </c>
      <c r="E147" s="42"/>
      <c r="F147" s="280" t="s">
        <v>1294</v>
      </c>
      <c r="G147" s="42"/>
      <c r="H147" s="42"/>
      <c r="I147" s="243"/>
      <c r="J147" s="42"/>
      <c r="K147" s="42"/>
      <c r="L147" s="46"/>
      <c r="M147" s="244"/>
      <c r="N147" s="245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855</v>
      </c>
      <c r="AU147" s="18" t="s">
        <v>91</v>
      </c>
    </row>
    <row r="148" s="2" customFormat="1" ht="16.5" customHeight="1">
      <c r="A148" s="40"/>
      <c r="B148" s="41"/>
      <c r="C148" s="228" t="s">
        <v>192</v>
      </c>
      <c r="D148" s="228" t="s">
        <v>148</v>
      </c>
      <c r="E148" s="229" t="s">
        <v>1295</v>
      </c>
      <c r="F148" s="230" t="s">
        <v>1296</v>
      </c>
      <c r="G148" s="231" t="s">
        <v>1261</v>
      </c>
      <c r="H148" s="232">
        <v>1</v>
      </c>
      <c r="I148" s="233"/>
      <c r="J148" s="234">
        <f>ROUND(I148*H148,2)</f>
        <v>0</v>
      </c>
      <c r="K148" s="230" t="s">
        <v>1</v>
      </c>
      <c r="L148" s="46"/>
      <c r="M148" s="235" t="s">
        <v>1</v>
      </c>
      <c r="N148" s="236" t="s">
        <v>48</v>
      </c>
      <c r="O148" s="93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9" t="s">
        <v>1262</v>
      </c>
      <c r="AT148" s="239" t="s">
        <v>148</v>
      </c>
      <c r="AU148" s="239" t="s">
        <v>91</v>
      </c>
      <c r="AY148" s="18" t="s">
        <v>145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87</v>
      </c>
      <c r="BK148" s="240">
        <f>ROUND(I148*H148,2)</f>
        <v>0</v>
      </c>
      <c r="BL148" s="18" t="s">
        <v>1262</v>
      </c>
      <c r="BM148" s="239" t="s">
        <v>1297</v>
      </c>
    </row>
    <row r="149" s="2" customFormat="1">
      <c r="A149" s="40"/>
      <c r="B149" s="41"/>
      <c r="C149" s="42"/>
      <c r="D149" s="241" t="s">
        <v>855</v>
      </c>
      <c r="E149" s="42"/>
      <c r="F149" s="280" t="s">
        <v>1298</v>
      </c>
      <c r="G149" s="42"/>
      <c r="H149" s="42"/>
      <c r="I149" s="243"/>
      <c r="J149" s="42"/>
      <c r="K149" s="42"/>
      <c r="L149" s="46"/>
      <c r="M149" s="244"/>
      <c r="N149" s="245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855</v>
      </c>
      <c r="AU149" s="18" t="s">
        <v>91</v>
      </c>
    </row>
    <row r="150" s="2" customFormat="1" ht="16.5" customHeight="1">
      <c r="A150" s="40"/>
      <c r="B150" s="41"/>
      <c r="C150" s="228" t="s">
        <v>198</v>
      </c>
      <c r="D150" s="228" t="s">
        <v>148</v>
      </c>
      <c r="E150" s="229" t="s">
        <v>1299</v>
      </c>
      <c r="F150" s="230" t="s">
        <v>1300</v>
      </c>
      <c r="G150" s="231" t="s">
        <v>1261</v>
      </c>
      <c r="H150" s="232">
        <v>1</v>
      </c>
      <c r="I150" s="233"/>
      <c r="J150" s="234">
        <f>ROUND(I150*H150,2)</f>
        <v>0</v>
      </c>
      <c r="K150" s="230" t="s">
        <v>1</v>
      </c>
      <c r="L150" s="46"/>
      <c r="M150" s="235" t="s">
        <v>1</v>
      </c>
      <c r="N150" s="236" t="s">
        <v>48</v>
      </c>
      <c r="O150" s="93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9" t="s">
        <v>1262</v>
      </c>
      <c r="AT150" s="239" t="s">
        <v>148</v>
      </c>
      <c r="AU150" s="239" t="s">
        <v>91</v>
      </c>
      <c r="AY150" s="18" t="s">
        <v>145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87</v>
      </c>
      <c r="BK150" s="240">
        <f>ROUND(I150*H150,2)</f>
        <v>0</v>
      </c>
      <c r="BL150" s="18" t="s">
        <v>1262</v>
      </c>
      <c r="BM150" s="239" t="s">
        <v>1301</v>
      </c>
    </row>
    <row r="151" s="2" customFormat="1">
      <c r="A151" s="40"/>
      <c r="B151" s="41"/>
      <c r="C151" s="42"/>
      <c r="D151" s="241" t="s">
        <v>855</v>
      </c>
      <c r="E151" s="42"/>
      <c r="F151" s="280" t="s">
        <v>1302</v>
      </c>
      <c r="G151" s="42"/>
      <c r="H151" s="42"/>
      <c r="I151" s="243"/>
      <c r="J151" s="42"/>
      <c r="K151" s="42"/>
      <c r="L151" s="46"/>
      <c r="M151" s="244"/>
      <c r="N151" s="245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855</v>
      </c>
      <c r="AU151" s="18" t="s">
        <v>91</v>
      </c>
    </row>
    <row r="152" s="2" customFormat="1" ht="16.5" customHeight="1">
      <c r="A152" s="40"/>
      <c r="B152" s="41"/>
      <c r="C152" s="228" t="s">
        <v>204</v>
      </c>
      <c r="D152" s="228" t="s">
        <v>148</v>
      </c>
      <c r="E152" s="229" t="s">
        <v>1303</v>
      </c>
      <c r="F152" s="230" t="s">
        <v>1304</v>
      </c>
      <c r="G152" s="231" t="s">
        <v>1261</v>
      </c>
      <c r="H152" s="232">
        <v>1</v>
      </c>
      <c r="I152" s="233"/>
      <c r="J152" s="234">
        <f>ROUND(I152*H152,2)</f>
        <v>0</v>
      </c>
      <c r="K152" s="230" t="s">
        <v>1</v>
      </c>
      <c r="L152" s="46"/>
      <c r="M152" s="235" t="s">
        <v>1</v>
      </c>
      <c r="N152" s="236" t="s">
        <v>48</v>
      </c>
      <c r="O152" s="93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9" t="s">
        <v>1262</v>
      </c>
      <c r="AT152" s="239" t="s">
        <v>148</v>
      </c>
      <c r="AU152" s="239" t="s">
        <v>91</v>
      </c>
      <c r="AY152" s="18" t="s">
        <v>145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87</v>
      </c>
      <c r="BK152" s="240">
        <f>ROUND(I152*H152,2)</f>
        <v>0</v>
      </c>
      <c r="BL152" s="18" t="s">
        <v>1262</v>
      </c>
      <c r="BM152" s="239" t="s">
        <v>1305</v>
      </c>
    </row>
    <row r="153" s="2" customFormat="1">
      <c r="A153" s="40"/>
      <c r="B153" s="41"/>
      <c r="C153" s="42"/>
      <c r="D153" s="241" t="s">
        <v>855</v>
      </c>
      <c r="E153" s="42"/>
      <c r="F153" s="280" t="s">
        <v>1306</v>
      </c>
      <c r="G153" s="42"/>
      <c r="H153" s="42"/>
      <c r="I153" s="243"/>
      <c r="J153" s="42"/>
      <c r="K153" s="42"/>
      <c r="L153" s="46"/>
      <c r="M153" s="244"/>
      <c r="N153" s="245"/>
      <c r="O153" s="93"/>
      <c r="P153" s="93"/>
      <c r="Q153" s="93"/>
      <c r="R153" s="93"/>
      <c r="S153" s="93"/>
      <c r="T153" s="94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855</v>
      </c>
      <c r="AU153" s="18" t="s">
        <v>91</v>
      </c>
    </row>
    <row r="154" s="2" customFormat="1" ht="16.5" customHeight="1">
      <c r="A154" s="40"/>
      <c r="B154" s="41"/>
      <c r="C154" s="228" t="s">
        <v>213</v>
      </c>
      <c r="D154" s="228" t="s">
        <v>148</v>
      </c>
      <c r="E154" s="229" t="s">
        <v>1307</v>
      </c>
      <c r="F154" s="230" t="s">
        <v>1308</v>
      </c>
      <c r="G154" s="231" t="s">
        <v>1261</v>
      </c>
      <c r="H154" s="232">
        <v>1</v>
      </c>
      <c r="I154" s="233"/>
      <c r="J154" s="234">
        <f>ROUND(I154*H154,2)</f>
        <v>0</v>
      </c>
      <c r="K154" s="230" t="s">
        <v>1</v>
      </c>
      <c r="L154" s="46"/>
      <c r="M154" s="235" t="s">
        <v>1</v>
      </c>
      <c r="N154" s="236" t="s">
        <v>48</v>
      </c>
      <c r="O154" s="93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9" t="s">
        <v>1262</v>
      </c>
      <c r="AT154" s="239" t="s">
        <v>148</v>
      </c>
      <c r="AU154" s="239" t="s">
        <v>91</v>
      </c>
      <c r="AY154" s="18" t="s">
        <v>145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8" t="s">
        <v>87</v>
      </c>
      <c r="BK154" s="240">
        <f>ROUND(I154*H154,2)</f>
        <v>0</v>
      </c>
      <c r="BL154" s="18" t="s">
        <v>1262</v>
      </c>
      <c r="BM154" s="239" t="s">
        <v>1309</v>
      </c>
    </row>
    <row r="155" s="2" customFormat="1">
      <c r="A155" s="40"/>
      <c r="B155" s="41"/>
      <c r="C155" s="42"/>
      <c r="D155" s="241" t="s">
        <v>855</v>
      </c>
      <c r="E155" s="42"/>
      <c r="F155" s="280" t="s">
        <v>1310</v>
      </c>
      <c r="G155" s="42"/>
      <c r="H155" s="42"/>
      <c r="I155" s="243"/>
      <c r="J155" s="42"/>
      <c r="K155" s="42"/>
      <c r="L155" s="46"/>
      <c r="M155" s="244"/>
      <c r="N155" s="245"/>
      <c r="O155" s="93"/>
      <c r="P155" s="93"/>
      <c r="Q155" s="93"/>
      <c r="R155" s="93"/>
      <c r="S155" s="93"/>
      <c r="T155" s="94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855</v>
      </c>
      <c r="AU155" s="18" t="s">
        <v>91</v>
      </c>
    </row>
    <row r="156" s="2" customFormat="1" ht="16.5" customHeight="1">
      <c r="A156" s="40"/>
      <c r="B156" s="41"/>
      <c r="C156" s="228" t="s">
        <v>219</v>
      </c>
      <c r="D156" s="228" t="s">
        <v>148</v>
      </c>
      <c r="E156" s="229" t="s">
        <v>1311</v>
      </c>
      <c r="F156" s="230" t="s">
        <v>1312</v>
      </c>
      <c r="G156" s="231" t="s">
        <v>1261</v>
      </c>
      <c r="H156" s="232">
        <v>1</v>
      </c>
      <c r="I156" s="233"/>
      <c r="J156" s="234">
        <f>ROUND(I156*H156,2)</f>
        <v>0</v>
      </c>
      <c r="K156" s="230" t="s">
        <v>1</v>
      </c>
      <c r="L156" s="46"/>
      <c r="M156" s="235" t="s">
        <v>1</v>
      </c>
      <c r="N156" s="236" t="s">
        <v>48</v>
      </c>
      <c r="O156" s="93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9" t="s">
        <v>1262</v>
      </c>
      <c r="AT156" s="239" t="s">
        <v>148</v>
      </c>
      <c r="AU156" s="239" t="s">
        <v>91</v>
      </c>
      <c r="AY156" s="18" t="s">
        <v>145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87</v>
      </c>
      <c r="BK156" s="240">
        <f>ROUND(I156*H156,2)</f>
        <v>0</v>
      </c>
      <c r="BL156" s="18" t="s">
        <v>1262</v>
      </c>
      <c r="BM156" s="239" t="s">
        <v>1313</v>
      </c>
    </row>
    <row r="157" s="2" customFormat="1">
      <c r="A157" s="40"/>
      <c r="B157" s="41"/>
      <c r="C157" s="42"/>
      <c r="D157" s="241" t="s">
        <v>855</v>
      </c>
      <c r="E157" s="42"/>
      <c r="F157" s="280" t="s">
        <v>1314</v>
      </c>
      <c r="G157" s="42"/>
      <c r="H157" s="42"/>
      <c r="I157" s="243"/>
      <c r="J157" s="42"/>
      <c r="K157" s="42"/>
      <c r="L157" s="46"/>
      <c r="M157" s="244"/>
      <c r="N157" s="245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855</v>
      </c>
      <c r="AU157" s="18" t="s">
        <v>91</v>
      </c>
    </row>
    <row r="158" s="2" customFormat="1" ht="16.5" customHeight="1">
      <c r="A158" s="40"/>
      <c r="B158" s="41"/>
      <c r="C158" s="228" t="s">
        <v>225</v>
      </c>
      <c r="D158" s="228" t="s">
        <v>148</v>
      </c>
      <c r="E158" s="229" t="s">
        <v>1315</v>
      </c>
      <c r="F158" s="230" t="s">
        <v>1316</v>
      </c>
      <c r="G158" s="231" t="s">
        <v>1261</v>
      </c>
      <c r="H158" s="232">
        <v>1</v>
      </c>
      <c r="I158" s="233"/>
      <c r="J158" s="234">
        <f>ROUND(I158*H158,2)</f>
        <v>0</v>
      </c>
      <c r="K158" s="230" t="s">
        <v>1</v>
      </c>
      <c r="L158" s="46"/>
      <c r="M158" s="235" t="s">
        <v>1</v>
      </c>
      <c r="N158" s="236" t="s">
        <v>48</v>
      </c>
      <c r="O158" s="93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1262</v>
      </c>
      <c r="AT158" s="239" t="s">
        <v>148</v>
      </c>
      <c r="AU158" s="239" t="s">
        <v>91</v>
      </c>
      <c r="AY158" s="18" t="s">
        <v>145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87</v>
      </c>
      <c r="BK158" s="240">
        <f>ROUND(I158*H158,2)</f>
        <v>0</v>
      </c>
      <c r="BL158" s="18" t="s">
        <v>1262</v>
      </c>
      <c r="BM158" s="239" t="s">
        <v>1317</v>
      </c>
    </row>
    <row r="159" s="2" customFormat="1">
      <c r="A159" s="40"/>
      <c r="B159" s="41"/>
      <c r="C159" s="42"/>
      <c r="D159" s="241" t="s">
        <v>855</v>
      </c>
      <c r="E159" s="42"/>
      <c r="F159" s="280" t="s">
        <v>1318</v>
      </c>
      <c r="G159" s="42"/>
      <c r="H159" s="42"/>
      <c r="I159" s="243"/>
      <c r="J159" s="42"/>
      <c r="K159" s="42"/>
      <c r="L159" s="46"/>
      <c r="M159" s="244"/>
      <c r="N159" s="245"/>
      <c r="O159" s="93"/>
      <c r="P159" s="93"/>
      <c r="Q159" s="93"/>
      <c r="R159" s="93"/>
      <c r="S159" s="93"/>
      <c r="T159" s="94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855</v>
      </c>
      <c r="AU159" s="18" t="s">
        <v>91</v>
      </c>
    </row>
    <row r="160" s="2" customFormat="1" ht="16.5" customHeight="1">
      <c r="A160" s="40"/>
      <c r="B160" s="41"/>
      <c r="C160" s="228" t="s">
        <v>231</v>
      </c>
      <c r="D160" s="228" t="s">
        <v>148</v>
      </c>
      <c r="E160" s="229" t="s">
        <v>1319</v>
      </c>
      <c r="F160" s="230" t="s">
        <v>1320</v>
      </c>
      <c r="G160" s="231" t="s">
        <v>1261</v>
      </c>
      <c r="H160" s="232">
        <v>1</v>
      </c>
      <c r="I160" s="233"/>
      <c r="J160" s="234">
        <f>ROUND(I160*H160,2)</f>
        <v>0</v>
      </c>
      <c r="K160" s="230" t="s">
        <v>1269</v>
      </c>
      <c r="L160" s="46"/>
      <c r="M160" s="235" t="s">
        <v>1</v>
      </c>
      <c r="N160" s="236" t="s">
        <v>48</v>
      </c>
      <c r="O160" s="93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9" t="s">
        <v>1262</v>
      </c>
      <c r="AT160" s="239" t="s">
        <v>148</v>
      </c>
      <c r="AU160" s="239" t="s">
        <v>91</v>
      </c>
      <c r="AY160" s="18" t="s">
        <v>145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87</v>
      </c>
      <c r="BK160" s="240">
        <f>ROUND(I160*H160,2)</f>
        <v>0</v>
      </c>
      <c r="BL160" s="18" t="s">
        <v>1262</v>
      </c>
      <c r="BM160" s="239" t="s">
        <v>1321</v>
      </c>
    </row>
    <row r="161" s="2" customFormat="1">
      <c r="A161" s="40"/>
      <c r="B161" s="41"/>
      <c r="C161" s="42"/>
      <c r="D161" s="241" t="s">
        <v>154</v>
      </c>
      <c r="E161" s="42"/>
      <c r="F161" s="242" t="s">
        <v>1320</v>
      </c>
      <c r="G161" s="42"/>
      <c r="H161" s="42"/>
      <c r="I161" s="243"/>
      <c r="J161" s="42"/>
      <c r="K161" s="42"/>
      <c r="L161" s="46"/>
      <c r="M161" s="244"/>
      <c r="N161" s="245"/>
      <c r="O161" s="93"/>
      <c r="P161" s="93"/>
      <c r="Q161" s="93"/>
      <c r="R161" s="93"/>
      <c r="S161" s="93"/>
      <c r="T161" s="94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154</v>
      </c>
      <c r="AU161" s="18" t="s">
        <v>91</v>
      </c>
    </row>
    <row r="162" s="2" customFormat="1">
      <c r="A162" s="40"/>
      <c r="B162" s="41"/>
      <c r="C162" s="42"/>
      <c r="D162" s="246" t="s">
        <v>156</v>
      </c>
      <c r="E162" s="42"/>
      <c r="F162" s="247" t="s">
        <v>1322</v>
      </c>
      <c r="G162" s="42"/>
      <c r="H162" s="42"/>
      <c r="I162" s="243"/>
      <c r="J162" s="42"/>
      <c r="K162" s="42"/>
      <c r="L162" s="46"/>
      <c r="M162" s="244"/>
      <c r="N162" s="245"/>
      <c r="O162" s="93"/>
      <c r="P162" s="93"/>
      <c r="Q162" s="93"/>
      <c r="R162" s="93"/>
      <c r="S162" s="93"/>
      <c r="T162" s="94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156</v>
      </c>
      <c r="AU162" s="18" t="s">
        <v>91</v>
      </c>
    </row>
    <row r="163" s="2" customFormat="1">
      <c r="A163" s="40"/>
      <c r="B163" s="41"/>
      <c r="C163" s="42"/>
      <c r="D163" s="241" t="s">
        <v>178</v>
      </c>
      <c r="E163" s="42"/>
      <c r="F163" s="280" t="s">
        <v>1323</v>
      </c>
      <c r="G163" s="42"/>
      <c r="H163" s="42"/>
      <c r="I163" s="243"/>
      <c r="J163" s="42"/>
      <c r="K163" s="42"/>
      <c r="L163" s="46"/>
      <c r="M163" s="244"/>
      <c r="N163" s="245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178</v>
      </c>
      <c r="AU163" s="18" t="s">
        <v>91</v>
      </c>
    </row>
    <row r="164" s="2" customFormat="1" ht="16.5" customHeight="1">
      <c r="A164" s="40"/>
      <c r="B164" s="41"/>
      <c r="C164" s="228" t="s">
        <v>208</v>
      </c>
      <c r="D164" s="228" t="s">
        <v>148</v>
      </c>
      <c r="E164" s="229" t="s">
        <v>1324</v>
      </c>
      <c r="F164" s="230" t="s">
        <v>1325</v>
      </c>
      <c r="G164" s="231" t="s">
        <v>1261</v>
      </c>
      <c r="H164" s="232">
        <v>1</v>
      </c>
      <c r="I164" s="233"/>
      <c r="J164" s="234">
        <f>ROUND(I164*H164,2)</f>
        <v>0</v>
      </c>
      <c r="K164" s="230" t="s">
        <v>1269</v>
      </c>
      <c r="L164" s="46"/>
      <c r="M164" s="235" t="s">
        <v>1</v>
      </c>
      <c r="N164" s="236" t="s">
        <v>48</v>
      </c>
      <c r="O164" s="93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1262</v>
      </c>
      <c r="AT164" s="239" t="s">
        <v>148</v>
      </c>
      <c r="AU164" s="239" t="s">
        <v>91</v>
      </c>
      <c r="AY164" s="18" t="s">
        <v>145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87</v>
      </c>
      <c r="BK164" s="240">
        <f>ROUND(I164*H164,2)</f>
        <v>0</v>
      </c>
      <c r="BL164" s="18" t="s">
        <v>1262</v>
      </c>
      <c r="BM164" s="239" t="s">
        <v>1326</v>
      </c>
    </row>
    <row r="165" s="2" customFormat="1">
      <c r="A165" s="40"/>
      <c r="B165" s="41"/>
      <c r="C165" s="42"/>
      <c r="D165" s="246" t="s">
        <v>156</v>
      </c>
      <c r="E165" s="42"/>
      <c r="F165" s="247" t="s">
        <v>1327</v>
      </c>
      <c r="G165" s="42"/>
      <c r="H165" s="42"/>
      <c r="I165" s="243"/>
      <c r="J165" s="42"/>
      <c r="K165" s="42"/>
      <c r="L165" s="46"/>
      <c r="M165" s="244"/>
      <c r="N165" s="245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156</v>
      </c>
      <c r="AU165" s="18" t="s">
        <v>91</v>
      </c>
    </row>
    <row r="166" s="2" customFormat="1">
      <c r="A166" s="40"/>
      <c r="B166" s="41"/>
      <c r="C166" s="42"/>
      <c r="D166" s="241" t="s">
        <v>178</v>
      </c>
      <c r="E166" s="42"/>
      <c r="F166" s="280" t="s">
        <v>1323</v>
      </c>
      <c r="G166" s="42"/>
      <c r="H166" s="42"/>
      <c r="I166" s="243"/>
      <c r="J166" s="42"/>
      <c r="K166" s="42"/>
      <c r="L166" s="46"/>
      <c r="M166" s="244"/>
      <c r="N166" s="245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178</v>
      </c>
      <c r="AU166" s="18" t="s">
        <v>91</v>
      </c>
    </row>
    <row r="167" s="2" customFormat="1">
      <c r="A167" s="40"/>
      <c r="B167" s="41"/>
      <c r="C167" s="42"/>
      <c r="D167" s="241" t="s">
        <v>855</v>
      </c>
      <c r="E167" s="42"/>
      <c r="F167" s="280" t="s">
        <v>1328</v>
      </c>
      <c r="G167" s="42"/>
      <c r="H167" s="42"/>
      <c r="I167" s="243"/>
      <c r="J167" s="42"/>
      <c r="K167" s="42"/>
      <c r="L167" s="46"/>
      <c r="M167" s="244"/>
      <c r="N167" s="245"/>
      <c r="O167" s="93"/>
      <c r="P167" s="93"/>
      <c r="Q167" s="93"/>
      <c r="R167" s="93"/>
      <c r="S167" s="93"/>
      <c r="T167" s="9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855</v>
      </c>
      <c r="AU167" s="18" t="s">
        <v>91</v>
      </c>
    </row>
    <row r="168" s="2" customFormat="1" ht="16.5" customHeight="1">
      <c r="A168" s="40"/>
      <c r="B168" s="41"/>
      <c r="C168" s="228" t="s">
        <v>8</v>
      </c>
      <c r="D168" s="228" t="s">
        <v>148</v>
      </c>
      <c r="E168" s="229" t="s">
        <v>1329</v>
      </c>
      <c r="F168" s="230" t="s">
        <v>1330</v>
      </c>
      <c r="G168" s="231" t="s">
        <v>1261</v>
      </c>
      <c r="H168" s="232">
        <v>1</v>
      </c>
      <c r="I168" s="233"/>
      <c r="J168" s="234">
        <f>ROUND(I168*H168,2)</f>
        <v>0</v>
      </c>
      <c r="K168" s="230" t="s">
        <v>1269</v>
      </c>
      <c r="L168" s="46"/>
      <c r="M168" s="235" t="s">
        <v>1</v>
      </c>
      <c r="N168" s="236" t="s">
        <v>48</v>
      </c>
      <c r="O168" s="93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9" t="s">
        <v>1262</v>
      </c>
      <c r="AT168" s="239" t="s">
        <v>148</v>
      </c>
      <c r="AU168" s="239" t="s">
        <v>91</v>
      </c>
      <c r="AY168" s="18" t="s">
        <v>145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87</v>
      </c>
      <c r="BK168" s="240">
        <f>ROUND(I168*H168,2)</f>
        <v>0</v>
      </c>
      <c r="BL168" s="18" t="s">
        <v>1262</v>
      </c>
      <c r="BM168" s="239" t="s">
        <v>1331</v>
      </c>
    </row>
    <row r="169" s="2" customFormat="1">
      <c r="A169" s="40"/>
      <c r="B169" s="41"/>
      <c r="C169" s="42"/>
      <c r="D169" s="241" t="s">
        <v>154</v>
      </c>
      <c r="E169" s="42"/>
      <c r="F169" s="242" t="s">
        <v>1332</v>
      </c>
      <c r="G169" s="42"/>
      <c r="H169" s="42"/>
      <c r="I169" s="243"/>
      <c r="J169" s="42"/>
      <c r="K169" s="42"/>
      <c r="L169" s="46"/>
      <c r="M169" s="244"/>
      <c r="N169" s="245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154</v>
      </c>
      <c r="AU169" s="18" t="s">
        <v>91</v>
      </c>
    </row>
    <row r="170" s="2" customFormat="1">
      <c r="A170" s="40"/>
      <c r="B170" s="41"/>
      <c r="C170" s="42"/>
      <c r="D170" s="246" t="s">
        <v>156</v>
      </c>
      <c r="E170" s="42"/>
      <c r="F170" s="247" t="s">
        <v>1333</v>
      </c>
      <c r="G170" s="42"/>
      <c r="H170" s="42"/>
      <c r="I170" s="243"/>
      <c r="J170" s="42"/>
      <c r="K170" s="42"/>
      <c r="L170" s="46"/>
      <c r="M170" s="244"/>
      <c r="N170" s="245"/>
      <c r="O170" s="93"/>
      <c r="P170" s="93"/>
      <c r="Q170" s="93"/>
      <c r="R170" s="93"/>
      <c r="S170" s="93"/>
      <c r="T170" s="94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156</v>
      </c>
      <c r="AU170" s="18" t="s">
        <v>91</v>
      </c>
    </row>
    <row r="171" s="2" customFormat="1">
      <c r="A171" s="40"/>
      <c r="B171" s="41"/>
      <c r="C171" s="42"/>
      <c r="D171" s="241" t="s">
        <v>178</v>
      </c>
      <c r="E171" s="42"/>
      <c r="F171" s="280" t="s">
        <v>1323</v>
      </c>
      <c r="G171" s="42"/>
      <c r="H171" s="42"/>
      <c r="I171" s="243"/>
      <c r="J171" s="42"/>
      <c r="K171" s="42"/>
      <c r="L171" s="46"/>
      <c r="M171" s="244"/>
      <c r="N171" s="245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178</v>
      </c>
      <c r="AU171" s="18" t="s">
        <v>91</v>
      </c>
    </row>
    <row r="172" s="2" customFormat="1">
      <c r="A172" s="40"/>
      <c r="B172" s="41"/>
      <c r="C172" s="42"/>
      <c r="D172" s="241" t="s">
        <v>855</v>
      </c>
      <c r="E172" s="42"/>
      <c r="F172" s="280" t="s">
        <v>1334</v>
      </c>
      <c r="G172" s="42"/>
      <c r="H172" s="42"/>
      <c r="I172" s="243"/>
      <c r="J172" s="42"/>
      <c r="K172" s="42"/>
      <c r="L172" s="46"/>
      <c r="M172" s="244"/>
      <c r="N172" s="245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855</v>
      </c>
      <c r="AU172" s="18" t="s">
        <v>91</v>
      </c>
    </row>
    <row r="173" s="2" customFormat="1" ht="21.75" customHeight="1">
      <c r="A173" s="40"/>
      <c r="B173" s="41"/>
      <c r="C173" s="228" t="s">
        <v>216</v>
      </c>
      <c r="D173" s="228" t="s">
        <v>148</v>
      </c>
      <c r="E173" s="229" t="s">
        <v>1335</v>
      </c>
      <c r="F173" s="230" t="s">
        <v>1336</v>
      </c>
      <c r="G173" s="231" t="s">
        <v>1261</v>
      </c>
      <c r="H173" s="232">
        <v>1</v>
      </c>
      <c r="I173" s="233"/>
      <c r="J173" s="234">
        <f>ROUND(I173*H173,2)</f>
        <v>0</v>
      </c>
      <c r="K173" s="230" t="s">
        <v>1</v>
      </c>
      <c r="L173" s="46"/>
      <c r="M173" s="235" t="s">
        <v>1</v>
      </c>
      <c r="N173" s="236" t="s">
        <v>48</v>
      </c>
      <c r="O173" s="93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9" t="s">
        <v>1337</v>
      </c>
      <c r="AT173" s="239" t="s">
        <v>148</v>
      </c>
      <c r="AU173" s="239" t="s">
        <v>91</v>
      </c>
      <c r="AY173" s="18" t="s">
        <v>145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87</v>
      </c>
      <c r="BK173" s="240">
        <f>ROUND(I173*H173,2)</f>
        <v>0</v>
      </c>
      <c r="BL173" s="18" t="s">
        <v>1337</v>
      </c>
      <c r="BM173" s="239" t="s">
        <v>1338</v>
      </c>
    </row>
    <row r="174" s="2" customFormat="1">
      <c r="A174" s="40"/>
      <c r="B174" s="41"/>
      <c r="C174" s="42"/>
      <c r="D174" s="241" t="s">
        <v>855</v>
      </c>
      <c r="E174" s="42"/>
      <c r="F174" s="280" t="s">
        <v>1339</v>
      </c>
      <c r="G174" s="42"/>
      <c r="H174" s="42"/>
      <c r="I174" s="243"/>
      <c r="J174" s="42"/>
      <c r="K174" s="42"/>
      <c r="L174" s="46"/>
      <c r="M174" s="244"/>
      <c r="N174" s="245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855</v>
      </c>
      <c r="AU174" s="18" t="s">
        <v>91</v>
      </c>
    </row>
    <row r="175" s="2" customFormat="1" ht="16.5" customHeight="1">
      <c r="A175" s="40"/>
      <c r="B175" s="41"/>
      <c r="C175" s="228" t="s">
        <v>262</v>
      </c>
      <c r="D175" s="228" t="s">
        <v>148</v>
      </c>
      <c r="E175" s="229" t="s">
        <v>1340</v>
      </c>
      <c r="F175" s="230" t="s">
        <v>1341</v>
      </c>
      <c r="G175" s="231" t="s">
        <v>1261</v>
      </c>
      <c r="H175" s="232">
        <v>1</v>
      </c>
      <c r="I175" s="233"/>
      <c r="J175" s="234">
        <f>ROUND(I175*H175,2)</f>
        <v>0</v>
      </c>
      <c r="K175" s="230" t="s">
        <v>1</v>
      </c>
      <c r="L175" s="46"/>
      <c r="M175" s="235" t="s">
        <v>1</v>
      </c>
      <c r="N175" s="236" t="s">
        <v>48</v>
      </c>
      <c r="O175" s="93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9" t="s">
        <v>1337</v>
      </c>
      <c r="AT175" s="239" t="s">
        <v>148</v>
      </c>
      <c r="AU175" s="239" t="s">
        <v>91</v>
      </c>
      <c r="AY175" s="18" t="s">
        <v>145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87</v>
      </c>
      <c r="BK175" s="240">
        <f>ROUND(I175*H175,2)</f>
        <v>0</v>
      </c>
      <c r="BL175" s="18" t="s">
        <v>1337</v>
      </c>
      <c r="BM175" s="239" t="s">
        <v>1342</v>
      </c>
    </row>
    <row r="176" s="2" customFormat="1">
      <c r="A176" s="40"/>
      <c r="B176" s="41"/>
      <c r="C176" s="42"/>
      <c r="D176" s="241" t="s">
        <v>855</v>
      </c>
      <c r="E176" s="42"/>
      <c r="F176" s="280" t="s">
        <v>1343</v>
      </c>
      <c r="G176" s="42"/>
      <c r="H176" s="42"/>
      <c r="I176" s="243"/>
      <c r="J176" s="42"/>
      <c r="K176" s="42"/>
      <c r="L176" s="46"/>
      <c r="M176" s="244"/>
      <c r="N176" s="245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855</v>
      </c>
      <c r="AU176" s="18" t="s">
        <v>91</v>
      </c>
    </row>
    <row r="177" s="2" customFormat="1" ht="16.5" customHeight="1">
      <c r="A177" s="40"/>
      <c r="B177" s="41"/>
      <c r="C177" s="228" t="s">
        <v>275</v>
      </c>
      <c r="D177" s="228" t="s">
        <v>148</v>
      </c>
      <c r="E177" s="229" t="s">
        <v>1344</v>
      </c>
      <c r="F177" s="230" t="s">
        <v>1345</v>
      </c>
      <c r="G177" s="231" t="s">
        <v>1261</v>
      </c>
      <c r="H177" s="232">
        <v>1</v>
      </c>
      <c r="I177" s="233"/>
      <c r="J177" s="234">
        <f>ROUND(I177*H177,2)</f>
        <v>0</v>
      </c>
      <c r="K177" s="230" t="s">
        <v>1</v>
      </c>
      <c r="L177" s="46"/>
      <c r="M177" s="235" t="s">
        <v>1</v>
      </c>
      <c r="N177" s="236" t="s">
        <v>48</v>
      </c>
      <c r="O177" s="93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9" t="s">
        <v>1337</v>
      </c>
      <c r="AT177" s="239" t="s">
        <v>148</v>
      </c>
      <c r="AU177" s="239" t="s">
        <v>91</v>
      </c>
      <c r="AY177" s="18" t="s">
        <v>145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87</v>
      </c>
      <c r="BK177" s="240">
        <f>ROUND(I177*H177,2)</f>
        <v>0</v>
      </c>
      <c r="BL177" s="18" t="s">
        <v>1337</v>
      </c>
      <c r="BM177" s="239" t="s">
        <v>1346</v>
      </c>
    </row>
    <row r="178" s="2" customFormat="1">
      <c r="A178" s="40"/>
      <c r="B178" s="41"/>
      <c r="C178" s="42"/>
      <c r="D178" s="241" t="s">
        <v>154</v>
      </c>
      <c r="E178" s="42"/>
      <c r="F178" s="242" t="s">
        <v>1347</v>
      </c>
      <c r="G178" s="42"/>
      <c r="H178" s="42"/>
      <c r="I178" s="243"/>
      <c r="J178" s="42"/>
      <c r="K178" s="42"/>
      <c r="L178" s="46"/>
      <c r="M178" s="244"/>
      <c r="N178" s="245"/>
      <c r="O178" s="93"/>
      <c r="P178" s="93"/>
      <c r="Q178" s="93"/>
      <c r="R178" s="93"/>
      <c r="S178" s="93"/>
      <c r="T178" s="94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154</v>
      </c>
      <c r="AU178" s="18" t="s">
        <v>91</v>
      </c>
    </row>
    <row r="179" s="2" customFormat="1" ht="16.5" customHeight="1">
      <c r="A179" s="40"/>
      <c r="B179" s="41"/>
      <c r="C179" s="228" t="s">
        <v>281</v>
      </c>
      <c r="D179" s="228" t="s">
        <v>148</v>
      </c>
      <c r="E179" s="229" t="s">
        <v>1348</v>
      </c>
      <c r="F179" s="230" t="s">
        <v>1349</v>
      </c>
      <c r="G179" s="231" t="s">
        <v>151</v>
      </c>
      <c r="H179" s="232">
        <v>2</v>
      </c>
      <c r="I179" s="233"/>
      <c r="J179" s="234">
        <f>ROUND(I179*H179,2)</f>
        <v>0</v>
      </c>
      <c r="K179" s="230" t="s">
        <v>1</v>
      </c>
      <c r="L179" s="46"/>
      <c r="M179" s="235" t="s">
        <v>1</v>
      </c>
      <c r="N179" s="236" t="s">
        <v>48</v>
      </c>
      <c r="O179" s="93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9" t="s">
        <v>1337</v>
      </c>
      <c r="AT179" s="239" t="s">
        <v>148</v>
      </c>
      <c r="AU179" s="239" t="s">
        <v>91</v>
      </c>
      <c r="AY179" s="18" t="s">
        <v>145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87</v>
      </c>
      <c r="BK179" s="240">
        <f>ROUND(I179*H179,2)</f>
        <v>0</v>
      </c>
      <c r="BL179" s="18" t="s">
        <v>1337</v>
      </c>
      <c r="BM179" s="239" t="s">
        <v>1350</v>
      </c>
    </row>
    <row r="180" s="2" customFormat="1">
      <c r="A180" s="40"/>
      <c r="B180" s="41"/>
      <c r="C180" s="42"/>
      <c r="D180" s="241" t="s">
        <v>154</v>
      </c>
      <c r="E180" s="42"/>
      <c r="F180" s="242" t="s">
        <v>1349</v>
      </c>
      <c r="G180" s="42"/>
      <c r="H180" s="42"/>
      <c r="I180" s="243"/>
      <c r="J180" s="42"/>
      <c r="K180" s="42"/>
      <c r="L180" s="46"/>
      <c r="M180" s="244"/>
      <c r="N180" s="245"/>
      <c r="O180" s="93"/>
      <c r="P180" s="93"/>
      <c r="Q180" s="93"/>
      <c r="R180" s="93"/>
      <c r="S180" s="93"/>
      <c r="T180" s="94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154</v>
      </c>
      <c r="AU180" s="18" t="s">
        <v>91</v>
      </c>
    </row>
    <row r="181" s="2" customFormat="1">
      <c r="A181" s="40"/>
      <c r="B181" s="41"/>
      <c r="C181" s="42"/>
      <c r="D181" s="241" t="s">
        <v>855</v>
      </c>
      <c r="E181" s="42"/>
      <c r="F181" s="280" t="s">
        <v>1351</v>
      </c>
      <c r="G181" s="42"/>
      <c r="H181" s="42"/>
      <c r="I181" s="243"/>
      <c r="J181" s="42"/>
      <c r="K181" s="42"/>
      <c r="L181" s="46"/>
      <c r="M181" s="244"/>
      <c r="N181" s="245"/>
      <c r="O181" s="93"/>
      <c r="P181" s="93"/>
      <c r="Q181" s="93"/>
      <c r="R181" s="93"/>
      <c r="S181" s="93"/>
      <c r="T181" s="94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855</v>
      </c>
      <c r="AU181" s="18" t="s">
        <v>91</v>
      </c>
    </row>
    <row r="182" s="12" customFormat="1" ht="22.8" customHeight="1">
      <c r="A182" s="12"/>
      <c r="B182" s="212"/>
      <c r="C182" s="213"/>
      <c r="D182" s="214" t="s">
        <v>82</v>
      </c>
      <c r="E182" s="226" t="s">
        <v>83</v>
      </c>
      <c r="F182" s="226" t="s">
        <v>1352</v>
      </c>
      <c r="G182" s="213"/>
      <c r="H182" s="213"/>
      <c r="I182" s="216"/>
      <c r="J182" s="227">
        <f>BK182</f>
        <v>0</v>
      </c>
      <c r="K182" s="213"/>
      <c r="L182" s="218"/>
      <c r="M182" s="219"/>
      <c r="N182" s="220"/>
      <c r="O182" s="220"/>
      <c r="P182" s="221">
        <f>SUM(P183:P200)</f>
        <v>0</v>
      </c>
      <c r="Q182" s="220"/>
      <c r="R182" s="221">
        <f>SUM(R183:R200)</f>
        <v>0</v>
      </c>
      <c r="S182" s="220"/>
      <c r="T182" s="222">
        <f>SUM(T183:T200)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180</v>
      </c>
      <c r="AT182" s="224" t="s">
        <v>82</v>
      </c>
      <c r="AU182" s="224" t="s">
        <v>87</v>
      </c>
      <c r="AY182" s="223" t="s">
        <v>145</v>
      </c>
      <c r="BK182" s="225">
        <f>SUM(BK183:BK200)</f>
        <v>0</v>
      </c>
    </row>
    <row r="183" s="2" customFormat="1" ht="21.75" customHeight="1">
      <c r="A183" s="40"/>
      <c r="B183" s="41"/>
      <c r="C183" s="228" t="s">
        <v>240</v>
      </c>
      <c r="D183" s="228" t="s">
        <v>148</v>
      </c>
      <c r="E183" s="229" t="s">
        <v>1353</v>
      </c>
      <c r="F183" s="230" t="s">
        <v>1354</v>
      </c>
      <c r="G183" s="231" t="s">
        <v>1261</v>
      </c>
      <c r="H183" s="232">
        <v>1</v>
      </c>
      <c r="I183" s="233"/>
      <c r="J183" s="234">
        <f>ROUND(I183*H183,2)</f>
        <v>0</v>
      </c>
      <c r="K183" s="230" t="s">
        <v>1</v>
      </c>
      <c r="L183" s="46"/>
      <c r="M183" s="235" t="s">
        <v>1</v>
      </c>
      <c r="N183" s="236" t="s">
        <v>48</v>
      </c>
      <c r="O183" s="93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9" t="s">
        <v>1262</v>
      </c>
      <c r="AT183" s="239" t="s">
        <v>148</v>
      </c>
      <c r="AU183" s="239" t="s">
        <v>91</v>
      </c>
      <c r="AY183" s="18" t="s">
        <v>145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87</v>
      </c>
      <c r="BK183" s="240">
        <f>ROUND(I183*H183,2)</f>
        <v>0</v>
      </c>
      <c r="BL183" s="18" t="s">
        <v>1262</v>
      </c>
      <c r="BM183" s="239" t="s">
        <v>1355</v>
      </c>
    </row>
    <row r="184" s="2" customFormat="1">
      <c r="A184" s="40"/>
      <c r="B184" s="41"/>
      <c r="C184" s="42"/>
      <c r="D184" s="241" t="s">
        <v>855</v>
      </c>
      <c r="E184" s="42"/>
      <c r="F184" s="280" t="s">
        <v>1356</v>
      </c>
      <c r="G184" s="42"/>
      <c r="H184" s="42"/>
      <c r="I184" s="243"/>
      <c r="J184" s="42"/>
      <c r="K184" s="42"/>
      <c r="L184" s="46"/>
      <c r="M184" s="244"/>
      <c r="N184" s="245"/>
      <c r="O184" s="93"/>
      <c r="P184" s="93"/>
      <c r="Q184" s="93"/>
      <c r="R184" s="93"/>
      <c r="S184" s="93"/>
      <c r="T184" s="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855</v>
      </c>
      <c r="AU184" s="18" t="s">
        <v>91</v>
      </c>
    </row>
    <row r="185" s="2" customFormat="1" ht="16.5" customHeight="1">
      <c r="A185" s="40"/>
      <c r="B185" s="41"/>
      <c r="C185" s="228" t="s">
        <v>7</v>
      </c>
      <c r="D185" s="228" t="s">
        <v>148</v>
      </c>
      <c r="E185" s="229" t="s">
        <v>1357</v>
      </c>
      <c r="F185" s="230" t="s">
        <v>1358</v>
      </c>
      <c r="G185" s="231" t="s">
        <v>1261</v>
      </c>
      <c r="H185" s="232">
        <v>1</v>
      </c>
      <c r="I185" s="233"/>
      <c r="J185" s="234">
        <f>ROUND(I185*H185,2)</f>
        <v>0</v>
      </c>
      <c r="K185" s="230" t="s">
        <v>1</v>
      </c>
      <c r="L185" s="46"/>
      <c r="M185" s="235" t="s">
        <v>1</v>
      </c>
      <c r="N185" s="236" t="s">
        <v>48</v>
      </c>
      <c r="O185" s="93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9" t="s">
        <v>1262</v>
      </c>
      <c r="AT185" s="239" t="s">
        <v>148</v>
      </c>
      <c r="AU185" s="239" t="s">
        <v>91</v>
      </c>
      <c r="AY185" s="18" t="s">
        <v>145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87</v>
      </c>
      <c r="BK185" s="240">
        <f>ROUND(I185*H185,2)</f>
        <v>0</v>
      </c>
      <c r="BL185" s="18" t="s">
        <v>1262</v>
      </c>
      <c r="BM185" s="239" t="s">
        <v>1359</v>
      </c>
    </row>
    <row r="186" s="2" customFormat="1">
      <c r="A186" s="40"/>
      <c r="B186" s="41"/>
      <c r="C186" s="42"/>
      <c r="D186" s="241" t="s">
        <v>855</v>
      </c>
      <c r="E186" s="42"/>
      <c r="F186" s="280" t="s">
        <v>1360</v>
      </c>
      <c r="G186" s="42"/>
      <c r="H186" s="42"/>
      <c r="I186" s="243"/>
      <c r="J186" s="42"/>
      <c r="K186" s="42"/>
      <c r="L186" s="46"/>
      <c r="M186" s="244"/>
      <c r="N186" s="245"/>
      <c r="O186" s="93"/>
      <c r="P186" s="93"/>
      <c r="Q186" s="93"/>
      <c r="R186" s="93"/>
      <c r="S186" s="93"/>
      <c r="T186" s="94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855</v>
      </c>
      <c r="AU186" s="18" t="s">
        <v>91</v>
      </c>
    </row>
    <row r="187" s="2" customFormat="1" ht="16.5" customHeight="1">
      <c r="A187" s="40"/>
      <c r="B187" s="41"/>
      <c r="C187" s="228" t="s">
        <v>250</v>
      </c>
      <c r="D187" s="228" t="s">
        <v>148</v>
      </c>
      <c r="E187" s="229" t="s">
        <v>1361</v>
      </c>
      <c r="F187" s="230" t="s">
        <v>1362</v>
      </c>
      <c r="G187" s="231" t="s">
        <v>1261</v>
      </c>
      <c r="H187" s="232">
        <v>1</v>
      </c>
      <c r="I187" s="233"/>
      <c r="J187" s="234">
        <f>ROUND(I187*H187,2)</f>
        <v>0</v>
      </c>
      <c r="K187" s="230" t="s">
        <v>1269</v>
      </c>
      <c r="L187" s="46"/>
      <c r="M187" s="235" t="s">
        <v>1</v>
      </c>
      <c r="N187" s="236" t="s">
        <v>48</v>
      </c>
      <c r="O187" s="93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9" t="s">
        <v>1262</v>
      </c>
      <c r="AT187" s="239" t="s">
        <v>148</v>
      </c>
      <c r="AU187" s="239" t="s">
        <v>91</v>
      </c>
      <c r="AY187" s="18" t="s">
        <v>145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87</v>
      </c>
      <c r="BK187" s="240">
        <f>ROUND(I187*H187,2)</f>
        <v>0</v>
      </c>
      <c r="BL187" s="18" t="s">
        <v>1262</v>
      </c>
      <c r="BM187" s="239" t="s">
        <v>1363</v>
      </c>
    </row>
    <row r="188" s="2" customFormat="1">
      <c r="A188" s="40"/>
      <c r="B188" s="41"/>
      <c r="C188" s="42"/>
      <c r="D188" s="246" t="s">
        <v>156</v>
      </c>
      <c r="E188" s="42"/>
      <c r="F188" s="247" t="s">
        <v>1364</v>
      </c>
      <c r="G188" s="42"/>
      <c r="H188" s="42"/>
      <c r="I188" s="243"/>
      <c r="J188" s="42"/>
      <c r="K188" s="42"/>
      <c r="L188" s="46"/>
      <c r="M188" s="244"/>
      <c r="N188" s="245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156</v>
      </c>
      <c r="AU188" s="18" t="s">
        <v>91</v>
      </c>
    </row>
    <row r="189" s="2" customFormat="1">
      <c r="A189" s="40"/>
      <c r="B189" s="41"/>
      <c r="C189" s="42"/>
      <c r="D189" s="241" t="s">
        <v>178</v>
      </c>
      <c r="E189" s="42"/>
      <c r="F189" s="280" t="s">
        <v>1365</v>
      </c>
      <c r="G189" s="42"/>
      <c r="H189" s="42"/>
      <c r="I189" s="243"/>
      <c r="J189" s="42"/>
      <c r="K189" s="42"/>
      <c r="L189" s="46"/>
      <c r="M189" s="244"/>
      <c r="N189" s="245"/>
      <c r="O189" s="93"/>
      <c r="P189" s="93"/>
      <c r="Q189" s="93"/>
      <c r="R189" s="93"/>
      <c r="S189" s="93"/>
      <c r="T189" s="94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178</v>
      </c>
      <c r="AU189" s="18" t="s">
        <v>91</v>
      </c>
    </row>
    <row r="190" s="2" customFormat="1" ht="16.5" customHeight="1">
      <c r="A190" s="40"/>
      <c r="B190" s="41"/>
      <c r="C190" s="228" t="s">
        <v>319</v>
      </c>
      <c r="D190" s="228" t="s">
        <v>148</v>
      </c>
      <c r="E190" s="229" t="s">
        <v>1366</v>
      </c>
      <c r="F190" s="230" t="s">
        <v>1367</v>
      </c>
      <c r="G190" s="231" t="s">
        <v>1261</v>
      </c>
      <c r="H190" s="232">
        <v>1</v>
      </c>
      <c r="I190" s="233"/>
      <c r="J190" s="234">
        <f>ROUND(I190*H190,2)</f>
        <v>0</v>
      </c>
      <c r="K190" s="230" t="s">
        <v>1269</v>
      </c>
      <c r="L190" s="46"/>
      <c r="M190" s="235" t="s">
        <v>1</v>
      </c>
      <c r="N190" s="236" t="s">
        <v>48</v>
      </c>
      <c r="O190" s="93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9" t="s">
        <v>1262</v>
      </c>
      <c r="AT190" s="239" t="s">
        <v>148</v>
      </c>
      <c r="AU190" s="239" t="s">
        <v>91</v>
      </c>
      <c r="AY190" s="18" t="s">
        <v>145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87</v>
      </c>
      <c r="BK190" s="240">
        <f>ROUND(I190*H190,2)</f>
        <v>0</v>
      </c>
      <c r="BL190" s="18" t="s">
        <v>1262</v>
      </c>
      <c r="BM190" s="239" t="s">
        <v>1368</v>
      </c>
    </row>
    <row r="191" s="2" customFormat="1">
      <c r="A191" s="40"/>
      <c r="B191" s="41"/>
      <c r="C191" s="42"/>
      <c r="D191" s="246" t="s">
        <v>156</v>
      </c>
      <c r="E191" s="42"/>
      <c r="F191" s="247" t="s">
        <v>1369</v>
      </c>
      <c r="G191" s="42"/>
      <c r="H191" s="42"/>
      <c r="I191" s="243"/>
      <c r="J191" s="42"/>
      <c r="K191" s="42"/>
      <c r="L191" s="46"/>
      <c r="M191" s="244"/>
      <c r="N191" s="245"/>
      <c r="O191" s="93"/>
      <c r="P191" s="93"/>
      <c r="Q191" s="93"/>
      <c r="R191" s="93"/>
      <c r="S191" s="93"/>
      <c r="T191" s="94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156</v>
      </c>
      <c r="AU191" s="18" t="s">
        <v>91</v>
      </c>
    </row>
    <row r="192" s="2" customFormat="1">
      <c r="A192" s="40"/>
      <c r="B192" s="41"/>
      <c r="C192" s="42"/>
      <c r="D192" s="241" t="s">
        <v>178</v>
      </c>
      <c r="E192" s="42"/>
      <c r="F192" s="280" t="s">
        <v>1370</v>
      </c>
      <c r="G192" s="42"/>
      <c r="H192" s="42"/>
      <c r="I192" s="243"/>
      <c r="J192" s="42"/>
      <c r="K192" s="42"/>
      <c r="L192" s="46"/>
      <c r="M192" s="244"/>
      <c r="N192" s="245"/>
      <c r="O192" s="93"/>
      <c r="P192" s="93"/>
      <c r="Q192" s="93"/>
      <c r="R192" s="93"/>
      <c r="S192" s="93"/>
      <c r="T192" s="94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178</v>
      </c>
      <c r="AU192" s="18" t="s">
        <v>91</v>
      </c>
    </row>
    <row r="193" s="2" customFormat="1">
      <c r="A193" s="40"/>
      <c r="B193" s="41"/>
      <c r="C193" s="42"/>
      <c r="D193" s="241" t="s">
        <v>855</v>
      </c>
      <c r="E193" s="42"/>
      <c r="F193" s="280" t="s">
        <v>1371</v>
      </c>
      <c r="G193" s="42"/>
      <c r="H193" s="42"/>
      <c r="I193" s="243"/>
      <c r="J193" s="42"/>
      <c r="K193" s="42"/>
      <c r="L193" s="46"/>
      <c r="M193" s="244"/>
      <c r="N193" s="245"/>
      <c r="O193" s="93"/>
      <c r="P193" s="93"/>
      <c r="Q193" s="93"/>
      <c r="R193" s="93"/>
      <c r="S193" s="93"/>
      <c r="T193" s="94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855</v>
      </c>
      <c r="AU193" s="18" t="s">
        <v>91</v>
      </c>
    </row>
    <row r="194" s="2" customFormat="1" ht="16.5" customHeight="1">
      <c r="A194" s="40"/>
      <c r="B194" s="41"/>
      <c r="C194" s="228" t="s">
        <v>328</v>
      </c>
      <c r="D194" s="228" t="s">
        <v>148</v>
      </c>
      <c r="E194" s="229" t="s">
        <v>1372</v>
      </c>
      <c r="F194" s="230" t="s">
        <v>1373</v>
      </c>
      <c r="G194" s="231" t="s">
        <v>1261</v>
      </c>
      <c r="H194" s="232">
        <v>1</v>
      </c>
      <c r="I194" s="233"/>
      <c r="J194" s="234">
        <f>ROUND(I194*H194,2)</f>
        <v>0</v>
      </c>
      <c r="K194" s="230" t="s">
        <v>1</v>
      </c>
      <c r="L194" s="46"/>
      <c r="M194" s="235" t="s">
        <v>1</v>
      </c>
      <c r="N194" s="236" t="s">
        <v>48</v>
      </c>
      <c r="O194" s="93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9" t="s">
        <v>1262</v>
      </c>
      <c r="AT194" s="239" t="s">
        <v>148</v>
      </c>
      <c r="AU194" s="239" t="s">
        <v>91</v>
      </c>
      <c r="AY194" s="18" t="s">
        <v>145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8" t="s">
        <v>87</v>
      </c>
      <c r="BK194" s="240">
        <f>ROUND(I194*H194,2)</f>
        <v>0</v>
      </c>
      <c r="BL194" s="18" t="s">
        <v>1262</v>
      </c>
      <c r="BM194" s="239" t="s">
        <v>1374</v>
      </c>
    </row>
    <row r="195" s="2" customFormat="1">
      <c r="A195" s="40"/>
      <c r="B195" s="41"/>
      <c r="C195" s="42"/>
      <c r="D195" s="241" t="s">
        <v>855</v>
      </c>
      <c r="E195" s="42"/>
      <c r="F195" s="280" t="s">
        <v>1375</v>
      </c>
      <c r="G195" s="42"/>
      <c r="H195" s="42"/>
      <c r="I195" s="243"/>
      <c r="J195" s="42"/>
      <c r="K195" s="42"/>
      <c r="L195" s="46"/>
      <c r="M195" s="244"/>
      <c r="N195" s="245"/>
      <c r="O195" s="93"/>
      <c r="P195" s="93"/>
      <c r="Q195" s="93"/>
      <c r="R195" s="93"/>
      <c r="S195" s="93"/>
      <c r="T195" s="94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855</v>
      </c>
      <c r="AU195" s="18" t="s">
        <v>91</v>
      </c>
    </row>
    <row r="196" s="2" customFormat="1" ht="24.15" customHeight="1">
      <c r="A196" s="40"/>
      <c r="B196" s="41"/>
      <c r="C196" s="228" t="s">
        <v>338</v>
      </c>
      <c r="D196" s="228" t="s">
        <v>148</v>
      </c>
      <c r="E196" s="229" t="s">
        <v>1376</v>
      </c>
      <c r="F196" s="230" t="s">
        <v>1377</v>
      </c>
      <c r="G196" s="231" t="s">
        <v>1378</v>
      </c>
      <c r="H196" s="232">
        <v>1</v>
      </c>
      <c r="I196" s="233"/>
      <c r="J196" s="234">
        <f>ROUND(I196*H196,2)</f>
        <v>0</v>
      </c>
      <c r="K196" s="230" t="s">
        <v>1269</v>
      </c>
      <c r="L196" s="46"/>
      <c r="M196" s="235" t="s">
        <v>1</v>
      </c>
      <c r="N196" s="236" t="s">
        <v>48</v>
      </c>
      <c r="O196" s="93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9" t="s">
        <v>1262</v>
      </c>
      <c r="AT196" s="239" t="s">
        <v>148</v>
      </c>
      <c r="AU196" s="239" t="s">
        <v>91</v>
      </c>
      <c r="AY196" s="18" t="s">
        <v>145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87</v>
      </c>
      <c r="BK196" s="240">
        <f>ROUND(I196*H196,2)</f>
        <v>0</v>
      </c>
      <c r="BL196" s="18" t="s">
        <v>1262</v>
      </c>
      <c r="BM196" s="239" t="s">
        <v>1379</v>
      </c>
    </row>
    <row r="197" s="2" customFormat="1">
      <c r="A197" s="40"/>
      <c r="B197" s="41"/>
      <c r="C197" s="42"/>
      <c r="D197" s="241" t="s">
        <v>154</v>
      </c>
      <c r="E197" s="42"/>
      <c r="F197" s="242" t="s">
        <v>1377</v>
      </c>
      <c r="G197" s="42"/>
      <c r="H197" s="42"/>
      <c r="I197" s="243"/>
      <c r="J197" s="42"/>
      <c r="K197" s="42"/>
      <c r="L197" s="46"/>
      <c r="M197" s="244"/>
      <c r="N197" s="245"/>
      <c r="O197" s="93"/>
      <c r="P197" s="93"/>
      <c r="Q197" s="93"/>
      <c r="R197" s="93"/>
      <c r="S197" s="93"/>
      <c r="T197" s="94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154</v>
      </c>
      <c r="AU197" s="18" t="s">
        <v>91</v>
      </c>
    </row>
    <row r="198" s="2" customFormat="1">
      <c r="A198" s="40"/>
      <c r="B198" s="41"/>
      <c r="C198" s="42"/>
      <c r="D198" s="246" t="s">
        <v>156</v>
      </c>
      <c r="E198" s="42"/>
      <c r="F198" s="247" t="s">
        <v>1380</v>
      </c>
      <c r="G198" s="42"/>
      <c r="H198" s="42"/>
      <c r="I198" s="243"/>
      <c r="J198" s="42"/>
      <c r="K198" s="42"/>
      <c r="L198" s="46"/>
      <c r="M198" s="244"/>
      <c r="N198" s="245"/>
      <c r="O198" s="93"/>
      <c r="P198" s="93"/>
      <c r="Q198" s="93"/>
      <c r="R198" s="93"/>
      <c r="S198" s="93"/>
      <c r="T198" s="94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156</v>
      </c>
      <c r="AU198" s="18" t="s">
        <v>91</v>
      </c>
    </row>
    <row r="199" s="2" customFormat="1">
      <c r="A199" s="40"/>
      <c r="B199" s="41"/>
      <c r="C199" s="42"/>
      <c r="D199" s="241" t="s">
        <v>178</v>
      </c>
      <c r="E199" s="42"/>
      <c r="F199" s="280" t="s">
        <v>1370</v>
      </c>
      <c r="G199" s="42"/>
      <c r="H199" s="42"/>
      <c r="I199" s="243"/>
      <c r="J199" s="42"/>
      <c r="K199" s="42"/>
      <c r="L199" s="46"/>
      <c r="M199" s="244"/>
      <c r="N199" s="245"/>
      <c r="O199" s="93"/>
      <c r="P199" s="93"/>
      <c r="Q199" s="93"/>
      <c r="R199" s="93"/>
      <c r="S199" s="93"/>
      <c r="T199" s="94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178</v>
      </c>
      <c r="AU199" s="18" t="s">
        <v>91</v>
      </c>
    </row>
    <row r="200" s="2" customFormat="1">
      <c r="A200" s="40"/>
      <c r="B200" s="41"/>
      <c r="C200" s="42"/>
      <c r="D200" s="241" t="s">
        <v>855</v>
      </c>
      <c r="E200" s="42"/>
      <c r="F200" s="280" t="s">
        <v>1381</v>
      </c>
      <c r="G200" s="42"/>
      <c r="H200" s="42"/>
      <c r="I200" s="243"/>
      <c r="J200" s="42"/>
      <c r="K200" s="42"/>
      <c r="L200" s="46"/>
      <c r="M200" s="305"/>
      <c r="N200" s="306"/>
      <c r="O200" s="307"/>
      <c r="P200" s="307"/>
      <c r="Q200" s="307"/>
      <c r="R200" s="307"/>
      <c r="S200" s="307"/>
      <c r="T200" s="308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855</v>
      </c>
      <c r="AU200" s="18" t="s">
        <v>91</v>
      </c>
    </row>
    <row r="201" s="2" customFormat="1" ht="6.96" customHeight="1">
      <c r="A201" s="40"/>
      <c r="B201" s="68"/>
      <c r="C201" s="69"/>
      <c r="D201" s="69"/>
      <c r="E201" s="69"/>
      <c r="F201" s="69"/>
      <c r="G201" s="69"/>
      <c r="H201" s="69"/>
      <c r="I201" s="69"/>
      <c r="J201" s="69"/>
      <c r="K201" s="69"/>
      <c r="L201" s="46"/>
      <c r="M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</row>
  </sheetData>
  <sheetProtection sheet="1" autoFilter="0" formatColumns="0" formatRows="0" objects="1" scenarios="1" spinCount="100000" saltValue="WRrDbXcH7JZnL1rDxSgsrrh/4crMZz5M4FLSljCRhSu7ZVQVQIIk3bb41PgwxuBe0KgJA3Gyno++DxFsgA07Iw==" hashValue="EQ5U2CPvrBRlF2dCo6EjV8G5ybZzHw+AY95kEMspnp9fgH2W/xA/77TmREpU/XJ4YluRAf4ekHBsDf9UTctvnQ==" algorithmName="SHA-512" password="CC35"/>
  <autoFilter ref="C122:K200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hyperlinks>
    <hyperlink ref="F130" r:id="rId1" display="https://podminky.urs.cz/item/CS_URS_2021_01/012103001"/>
    <hyperlink ref="F134" r:id="rId2" display="https://podminky.urs.cz/item/CS_URS_2021_01/012203001"/>
    <hyperlink ref="F138" r:id="rId3" display="https://podminky.urs.cz/item/CS_URS_2021_01/012303001"/>
    <hyperlink ref="F145" r:id="rId4" display="https://podminky.urs.cz/item/CS_URS_2021_01/013254001"/>
    <hyperlink ref="F162" r:id="rId5" display="https://podminky.urs.cz/item/CS_URS_2021_01/043203003"/>
    <hyperlink ref="F165" r:id="rId6" display="https://podminky.urs.cz/item/CS_URS_2021_01/049103001"/>
    <hyperlink ref="F170" r:id="rId7" display="https://podminky.urs.cz/item/CS_URS_2021_01/049203001"/>
    <hyperlink ref="F188" r:id="rId8" display="https://podminky.urs.cz/item/CS_URS_2021_01/034403001"/>
    <hyperlink ref="F191" r:id="rId9" display="https://podminky.urs.cz/item/CS_URS_2021_01/039001003"/>
    <hyperlink ref="F198" r:id="rId10" display="https://podminky.urs.cz/item/CS_URS_2021_01/079002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Michal</dc:creator>
  <cp:lastModifiedBy>Pospíšil Michal</cp:lastModifiedBy>
  <dcterms:created xsi:type="dcterms:W3CDTF">2022-02-15T13:43:48Z</dcterms:created>
  <dcterms:modified xsi:type="dcterms:W3CDTF">2022-02-15T13:43:55Z</dcterms:modified>
</cp:coreProperties>
</file>